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Wyniki pomiarów" sheetId="1" r:id="rId1"/>
    <sheet name="Parametry" sheetId="3" r:id="rId2"/>
    <sheet name="Dane do wykresów" sheetId="4" r:id="rId3"/>
    <sheet name="Obliczenia k15" sheetId="5" r:id="rId4"/>
  </sheets>
  <definedNames>
    <definedName name="eA">Parametry!$B$10</definedName>
    <definedName name="eC">Parametry!$B$8</definedName>
    <definedName name="eCP">Parametry!$B$9</definedName>
    <definedName name="eD">Parametry!$B$7</definedName>
    <definedName name="eJ">Parametry!$B$6</definedName>
    <definedName name="eO">Parametry!$B$5</definedName>
  </definedNames>
  <calcPr calcId="124519"/>
</workbook>
</file>

<file path=xl/calcChain.xml><?xml version="1.0" encoding="utf-8"?>
<calcChain xmlns="http://schemas.openxmlformats.org/spreadsheetml/2006/main">
  <c r="AP78" i="1"/>
  <c r="AP60" l="1"/>
  <c r="AP42"/>
  <c r="AP24"/>
  <c r="AP6"/>
  <c r="AK92"/>
  <c r="AJ92"/>
  <c r="AL92" s="1"/>
  <c r="AO78" s="1"/>
  <c r="AK90"/>
  <c r="AJ90"/>
  <c r="AL90" s="1"/>
  <c r="AK88"/>
  <c r="AJ88"/>
  <c r="AL88" s="1"/>
  <c r="AK86"/>
  <c r="AJ86"/>
  <c r="AL86" s="1"/>
  <c r="AK84"/>
  <c r="AJ84"/>
  <c r="AL84" s="1"/>
  <c r="AK82"/>
  <c r="AJ82"/>
  <c r="AL82" s="1"/>
  <c r="AK80"/>
  <c r="AJ80"/>
  <c r="AL80" s="1"/>
  <c r="AN78"/>
  <c r="AM78"/>
  <c r="AK78"/>
  <c r="AJ78"/>
  <c r="AL78" s="1"/>
  <c r="AI77"/>
  <c r="AI76"/>
  <c r="AI75"/>
  <c r="AI74"/>
  <c r="AI73"/>
  <c r="AK72"/>
  <c r="AJ72"/>
  <c r="AL72" s="1"/>
  <c r="AI72"/>
  <c r="AI71"/>
  <c r="AI70"/>
  <c r="AI69"/>
  <c r="AI68"/>
  <c r="AI67"/>
  <c r="AK66"/>
  <c r="AJ66"/>
  <c r="AL66" s="1"/>
  <c r="AI66"/>
  <c r="AI65"/>
  <c r="AI64"/>
  <c r="AI63"/>
  <c r="AI62"/>
  <c r="AI61"/>
  <c r="AN60"/>
  <c r="AK60"/>
  <c r="AJ60"/>
  <c r="AL60" s="1"/>
  <c r="AI60"/>
  <c r="AI59"/>
  <c r="AI58"/>
  <c r="AI57"/>
  <c r="AI56"/>
  <c r="AI55"/>
  <c r="AK54"/>
  <c r="AJ54"/>
  <c r="AL54" s="1"/>
  <c r="AI54"/>
  <c r="AI53"/>
  <c r="AI52"/>
  <c r="AI51"/>
  <c r="AI50"/>
  <c r="AI49"/>
  <c r="AK48"/>
  <c r="AJ48"/>
  <c r="AL48" s="1"/>
  <c r="AI48"/>
  <c r="AI47"/>
  <c r="AI46"/>
  <c r="AI45"/>
  <c r="AI44"/>
  <c r="AI43"/>
  <c r="AM42"/>
  <c r="AK42"/>
  <c r="AN42" s="1"/>
  <c r="AJ42"/>
  <c r="AL42" s="1"/>
  <c r="AO42" s="1"/>
  <c r="AI42"/>
  <c r="AI41"/>
  <c r="AI40"/>
  <c r="AI39"/>
  <c r="AI38"/>
  <c r="AI37"/>
  <c r="AL36"/>
  <c r="AK36"/>
  <c r="AJ36"/>
  <c r="AI36"/>
  <c r="AI35"/>
  <c r="AI34"/>
  <c r="AI33"/>
  <c r="AI32"/>
  <c r="AI31"/>
  <c r="AK30"/>
  <c r="AJ30"/>
  <c r="AL30" s="1"/>
  <c r="AI30"/>
  <c r="AI29"/>
  <c r="AI28"/>
  <c r="AI27"/>
  <c r="AI26"/>
  <c r="AI25"/>
  <c r="AN24"/>
  <c r="AK24"/>
  <c r="AJ24"/>
  <c r="AI24"/>
  <c r="AI23"/>
  <c r="AI22"/>
  <c r="AI21"/>
  <c r="AI20"/>
  <c r="AI19"/>
  <c r="AK18"/>
  <c r="AJ18"/>
  <c r="AL18" s="1"/>
  <c r="AI18"/>
  <c r="AI17"/>
  <c r="AI16"/>
  <c r="AI15"/>
  <c r="AI14"/>
  <c r="AI13"/>
  <c r="AK12"/>
  <c r="AJ12"/>
  <c r="AL12" s="1"/>
  <c r="AI12"/>
  <c r="AI11"/>
  <c r="AI10"/>
  <c r="AI9"/>
  <c r="AI8"/>
  <c r="AI7"/>
  <c r="AM6"/>
  <c r="AK6"/>
  <c r="AN6" s="1"/>
  <c r="AJ6"/>
  <c r="AL6" s="1"/>
  <c r="AO6" s="1"/>
  <c r="AI6"/>
  <c r="D11" i="5"/>
  <c r="AL24" i="1" l="1"/>
  <c r="AO24" s="1"/>
  <c r="AM24"/>
  <c r="AM60"/>
  <c r="AO60" s="1"/>
  <c r="H26" i="5"/>
  <c r="H27"/>
  <c r="H28"/>
  <c r="H29"/>
  <c r="H30"/>
  <c r="A38"/>
  <c r="A34"/>
  <c r="A30"/>
  <c r="B5"/>
  <c r="B6"/>
  <c r="B7"/>
  <c r="B9"/>
  <c r="B10"/>
  <c r="B11"/>
  <c r="B13"/>
  <c r="B14"/>
  <c r="B15"/>
  <c r="B17"/>
  <c r="B18"/>
  <c r="B19"/>
  <c r="A17"/>
  <c r="A29" s="1"/>
  <c r="A37" s="1"/>
  <c r="A13"/>
  <c r="A28" s="1"/>
  <c r="A36" s="1"/>
  <c r="A9"/>
  <c r="A27" s="1"/>
  <c r="A35" s="1"/>
  <c r="A5"/>
  <c r="A26" s="1"/>
  <c r="H4"/>
  <c r="G4"/>
  <c r="F4"/>
  <c r="E4"/>
  <c r="D4"/>
  <c r="C4"/>
  <c r="AE77" i="1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Z77"/>
  <c r="Z76"/>
  <c r="Z75"/>
  <c r="Z74"/>
  <c r="Z73"/>
  <c r="Z72"/>
  <c r="Z71"/>
  <c r="Z70"/>
  <c r="Z69"/>
  <c r="Z68"/>
  <c r="Z67"/>
  <c r="AA66" s="1"/>
  <c r="AC66" s="1"/>
  <c r="Z66"/>
  <c r="Z65"/>
  <c r="Z64"/>
  <c r="Z63"/>
  <c r="Z62"/>
  <c r="Z61"/>
  <c r="Z60"/>
  <c r="Z59"/>
  <c r="Z58"/>
  <c r="Z57"/>
  <c r="Z56"/>
  <c r="Z55"/>
  <c r="AA54" s="1"/>
  <c r="G15" i="5" s="1"/>
  <c r="Z54" i="1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Q6" s="1"/>
  <c r="S6" s="1"/>
  <c r="P6"/>
  <c r="K77"/>
  <c r="K76"/>
  <c r="K75"/>
  <c r="K74"/>
  <c r="K73"/>
  <c r="K72"/>
  <c r="K71"/>
  <c r="K70"/>
  <c r="K69"/>
  <c r="K68"/>
  <c r="K67"/>
  <c r="L66" s="1"/>
  <c r="N66" s="1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L42" s="1"/>
  <c r="N42" s="1"/>
  <c r="K42"/>
  <c r="K41"/>
  <c r="K40"/>
  <c r="K39"/>
  <c r="K38"/>
  <c r="K37"/>
  <c r="K36"/>
  <c r="K35"/>
  <c r="K34"/>
  <c r="K33"/>
  <c r="K32"/>
  <c r="K31"/>
  <c r="L30" s="1"/>
  <c r="D10" i="5" s="1"/>
  <c r="K30" i="1"/>
  <c r="K29"/>
  <c r="K28"/>
  <c r="K27"/>
  <c r="K26"/>
  <c r="K25"/>
  <c r="K24"/>
  <c r="K23"/>
  <c r="K22"/>
  <c r="K21"/>
  <c r="K20"/>
  <c r="K19"/>
  <c r="L18" s="1"/>
  <c r="N18" s="1"/>
  <c r="K18"/>
  <c r="K17"/>
  <c r="K16"/>
  <c r="K15"/>
  <c r="K14"/>
  <c r="K13"/>
  <c r="K12"/>
  <c r="K11"/>
  <c r="K10"/>
  <c r="K9"/>
  <c r="K8"/>
  <c r="K7"/>
  <c r="K6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B19" i="4"/>
  <c r="B18"/>
  <c r="B17"/>
  <c r="A17"/>
  <c r="B15"/>
  <c r="B14"/>
  <c r="B13"/>
  <c r="A13"/>
  <c r="A9"/>
  <c r="B9"/>
  <c r="B10"/>
  <c r="B11"/>
  <c r="B6"/>
  <c r="B7"/>
  <c r="A5"/>
  <c r="B5"/>
  <c r="H4"/>
  <c r="F4"/>
  <c r="G4"/>
  <c r="D4"/>
  <c r="E4"/>
  <c r="C4"/>
  <c r="Q66" i="1"/>
  <c r="S66" s="1"/>
  <c r="H30"/>
  <c r="C10" i="4" s="1"/>
  <c r="U42" i="1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36"/>
  <c r="U37"/>
  <c r="U38"/>
  <c r="U39"/>
  <c r="U40"/>
  <c r="U41"/>
  <c r="U77"/>
  <c r="U76"/>
  <c r="U75"/>
  <c r="U74"/>
  <c r="U73"/>
  <c r="U72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AA42" l="1"/>
  <c r="G13" i="5" s="1"/>
  <c r="AA6" i="1"/>
  <c r="Q30"/>
  <c r="E10" i="5" s="1"/>
  <c r="L6" i="1"/>
  <c r="D5" i="5" s="1"/>
  <c r="G66" i="1"/>
  <c r="I66" s="1"/>
  <c r="G60"/>
  <c r="C17" i="5" s="1"/>
  <c r="H54" i="1"/>
  <c r="C15" i="4" s="1"/>
  <c r="G36" i="1"/>
  <c r="C11" i="5" s="1"/>
  <c r="G12" i="1"/>
  <c r="C6" i="5" s="1"/>
  <c r="AF6" i="1"/>
  <c r="AF18"/>
  <c r="AH18" s="1"/>
  <c r="AF30"/>
  <c r="H10" i="5" s="1"/>
  <c r="H12" s="1"/>
  <c r="G27" s="1"/>
  <c r="H35" s="1"/>
  <c r="AF42" i="1"/>
  <c r="AH42" s="1"/>
  <c r="AF66"/>
  <c r="AH66" s="1"/>
  <c r="AF12"/>
  <c r="AH12" s="1"/>
  <c r="AG24"/>
  <c r="H9" i="4" s="1"/>
  <c r="AF24" i="1"/>
  <c r="H9" i="5" s="1"/>
  <c r="AG36" i="1"/>
  <c r="H11" i="4" s="1"/>
  <c r="AF36" i="1"/>
  <c r="H11" i="5" s="1"/>
  <c r="AG48" i="1"/>
  <c r="AF48"/>
  <c r="AH48" s="1"/>
  <c r="AG60"/>
  <c r="H17" i="4" s="1"/>
  <c r="AF60" i="1"/>
  <c r="H17" i="5" s="1"/>
  <c r="AG72" i="1"/>
  <c r="H19" i="4" s="1"/>
  <c r="AF72" i="1"/>
  <c r="AH72" s="1"/>
  <c r="AA18"/>
  <c r="AC18" s="1"/>
  <c r="AA30"/>
  <c r="G10" i="5" s="1"/>
  <c r="AB12" i="1"/>
  <c r="AA12"/>
  <c r="AC12" s="1"/>
  <c r="AB24"/>
  <c r="G9" i="4" s="1"/>
  <c r="AA24" i="1"/>
  <c r="G9" i="5" s="1"/>
  <c r="AB48" i="1"/>
  <c r="G14" i="4" s="1"/>
  <c r="AA48" i="1"/>
  <c r="AC48" s="1"/>
  <c r="AB60"/>
  <c r="G17" i="4" s="1"/>
  <c r="AA60" i="1"/>
  <c r="G17" i="5" s="1"/>
  <c r="AB72" i="1"/>
  <c r="G19" i="4" s="1"/>
  <c r="AA72" i="1"/>
  <c r="AC72" s="1"/>
  <c r="Q18"/>
  <c r="Q42"/>
  <c r="E13" i="5" s="1"/>
  <c r="Q54" i="1"/>
  <c r="E15" i="5" s="1"/>
  <c r="R12" i="1"/>
  <c r="E6" i="4" s="1"/>
  <c r="R24" i="1"/>
  <c r="Q24"/>
  <c r="E9" i="5" s="1"/>
  <c r="R36" i="1"/>
  <c r="E11" i="4" s="1"/>
  <c r="Q36" i="1"/>
  <c r="E11" i="5" s="1"/>
  <c r="R48" i="1"/>
  <c r="E14" i="4" s="1"/>
  <c r="R66" i="1"/>
  <c r="E18" i="4" s="1"/>
  <c r="Q72" i="1"/>
  <c r="S72" s="1"/>
  <c r="M6"/>
  <c r="M12"/>
  <c r="M18"/>
  <c r="D7" i="4" s="1"/>
  <c r="M36" i="1"/>
  <c r="D11" i="4" s="1"/>
  <c r="M48" i="1"/>
  <c r="L48"/>
  <c r="N48" s="1"/>
  <c r="M60"/>
  <c r="D17" i="4" s="1"/>
  <c r="M72" i="1"/>
  <c r="D19" i="4" s="1"/>
  <c r="L72" i="1"/>
  <c r="N72" s="1"/>
  <c r="L54"/>
  <c r="D15" i="5" s="1"/>
  <c r="I12" i="1"/>
  <c r="G18"/>
  <c r="C7" i="5" s="1"/>
  <c r="G42" i="1"/>
  <c r="C13" i="5" s="1"/>
  <c r="C18"/>
  <c r="AG66" i="1"/>
  <c r="H18" i="4" s="1"/>
  <c r="H18" i="5"/>
  <c r="AF54" i="1"/>
  <c r="H15" i="5" s="1"/>
  <c r="AG54" i="1"/>
  <c r="H15" i="4" s="1"/>
  <c r="H14" i="5"/>
  <c r="AG42" i="1"/>
  <c r="H13" i="4" s="1"/>
  <c r="H13" i="5"/>
  <c r="H16" s="1"/>
  <c r="G28" s="1"/>
  <c r="H36" s="1"/>
  <c r="AG30" i="1"/>
  <c r="H10" i="4" s="1"/>
  <c r="AG18" i="1"/>
  <c r="H7" i="5"/>
  <c r="AG12" i="1"/>
  <c r="H6" i="4" s="1"/>
  <c r="AG6" i="1"/>
  <c r="H5" i="4" s="1"/>
  <c r="G19" i="5"/>
  <c r="AB66" i="1"/>
  <c r="G18" i="4" s="1"/>
  <c r="G18" i="5"/>
  <c r="G20" s="1"/>
  <c r="F29" s="1"/>
  <c r="AB54" i="1"/>
  <c r="G15" i="4" s="1"/>
  <c r="AB42" i="1"/>
  <c r="G13" i="4" s="1"/>
  <c r="AB36" i="1"/>
  <c r="AA36"/>
  <c r="G11" i="5" s="1"/>
  <c r="AB30" i="1"/>
  <c r="AB86" s="1"/>
  <c r="G12" i="5"/>
  <c r="F27" s="1"/>
  <c r="AB18" i="1"/>
  <c r="G7" i="4" s="1"/>
  <c r="G7" i="5"/>
  <c r="AB6" i="1"/>
  <c r="G5" i="4" s="1"/>
  <c r="G5" i="5"/>
  <c r="R72" i="1"/>
  <c r="E19" i="4" s="1"/>
  <c r="E19" i="5"/>
  <c r="E18"/>
  <c r="R60" i="1"/>
  <c r="Q60"/>
  <c r="E17" i="5" s="1"/>
  <c r="R54" i="1"/>
  <c r="E15" i="4" s="1"/>
  <c r="Q48" i="1"/>
  <c r="R42"/>
  <c r="E13" i="4" s="1"/>
  <c r="R30" i="1"/>
  <c r="E10" i="4" s="1"/>
  <c r="R18" i="1"/>
  <c r="E7" i="4" s="1"/>
  <c r="E7" i="5"/>
  <c r="Q12" i="1"/>
  <c r="R6"/>
  <c r="E5" i="4" s="1"/>
  <c r="E5" i="5"/>
  <c r="D19"/>
  <c r="M66" i="1"/>
  <c r="D18" i="4" s="1"/>
  <c r="D18" i="5"/>
  <c r="L60" i="1"/>
  <c r="D17" i="5" s="1"/>
  <c r="M54" i="1"/>
  <c r="D15" i="4" s="1"/>
  <c r="M42" i="1"/>
  <c r="D13" i="4" s="1"/>
  <c r="D13" i="5"/>
  <c r="L36" i="1"/>
  <c r="N36" s="1"/>
  <c r="M30"/>
  <c r="D10" i="4" s="1"/>
  <c r="M24" i="1"/>
  <c r="D9" i="4" s="1"/>
  <c r="L24" i="1"/>
  <c r="D9" i="5" s="1"/>
  <c r="D7"/>
  <c r="L12" i="1"/>
  <c r="G72"/>
  <c r="C19" i="5" s="1"/>
  <c r="H66" i="1"/>
  <c r="G54"/>
  <c r="C15" i="5" s="1"/>
  <c r="G48" i="1"/>
  <c r="C14" i="5" s="1"/>
  <c r="W6" i="1"/>
  <c r="W12"/>
  <c r="W18"/>
  <c r="F7" i="4" s="1"/>
  <c r="W24" i="1"/>
  <c r="W30"/>
  <c r="W72"/>
  <c r="H42"/>
  <c r="G30"/>
  <c r="C10" i="5" s="1"/>
  <c r="G24" i="1"/>
  <c r="C9" i="5" s="1"/>
  <c r="H18" i="1"/>
  <c r="H6"/>
  <c r="C5" i="4" s="1"/>
  <c r="G6" i="1"/>
  <c r="C5" i="5" s="1"/>
  <c r="I54" i="1"/>
  <c r="L80"/>
  <c r="Q78"/>
  <c r="AB88"/>
  <c r="G6" i="4"/>
  <c r="H14"/>
  <c r="V36" i="1"/>
  <c r="X36" s="1"/>
  <c r="V66"/>
  <c r="V60"/>
  <c r="V54"/>
  <c r="V48"/>
  <c r="V42"/>
  <c r="X42" s="1"/>
  <c r="W36"/>
  <c r="W66"/>
  <c r="W60"/>
  <c r="W54"/>
  <c r="W48"/>
  <c r="W42"/>
  <c r="R84"/>
  <c r="AA78"/>
  <c r="E9" i="4"/>
  <c r="D14"/>
  <c r="AH24" i="1"/>
  <c r="AH36"/>
  <c r="AF84"/>
  <c r="AC6"/>
  <c r="AC30"/>
  <c r="AC42"/>
  <c r="AC54"/>
  <c r="AC36"/>
  <c r="S18"/>
  <c r="S30"/>
  <c r="S54"/>
  <c r="N6"/>
  <c r="N30"/>
  <c r="N60"/>
  <c r="L84"/>
  <c r="I24"/>
  <c r="I36"/>
  <c r="I60"/>
  <c r="G80"/>
  <c r="H12"/>
  <c r="H24"/>
  <c r="I30"/>
  <c r="H36"/>
  <c r="H48"/>
  <c r="H60"/>
  <c r="H72"/>
  <c r="V6"/>
  <c r="F5" i="5" s="1"/>
  <c r="V12" i="1"/>
  <c r="V18"/>
  <c r="V24"/>
  <c r="F9" i="5" s="1"/>
  <c r="V30" i="1"/>
  <c r="V72"/>
  <c r="D5" i="4" l="1"/>
  <c r="M92" i="1"/>
  <c r="R88"/>
  <c r="C12" i="5"/>
  <c r="B27" s="1"/>
  <c r="E16" i="4"/>
  <c r="AB84" i="1"/>
  <c r="AF80"/>
  <c r="AG84"/>
  <c r="AF86"/>
  <c r="AH30"/>
  <c r="AH86" s="1"/>
  <c r="H12" i="4"/>
  <c r="H7"/>
  <c r="H21" s="1"/>
  <c r="AF92" i="1"/>
  <c r="AF88"/>
  <c r="AH6"/>
  <c r="H5" i="5"/>
  <c r="G20" i="4"/>
  <c r="G14" i="5"/>
  <c r="G16" s="1"/>
  <c r="F28" s="1"/>
  <c r="G11" i="4"/>
  <c r="AA84" i="1"/>
  <c r="AC84" s="1"/>
  <c r="G10" i="4"/>
  <c r="G12" s="1"/>
  <c r="AA86" i="1"/>
  <c r="AC86" s="1"/>
  <c r="AA92"/>
  <c r="R80"/>
  <c r="E12" i="5"/>
  <c r="D27" s="1"/>
  <c r="Q86" i="1"/>
  <c r="E12" i="4"/>
  <c r="Q88" i="1"/>
  <c r="S24"/>
  <c r="S88" s="1"/>
  <c r="D16" i="4"/>
  <c r="M86" i="1"/>
  <c r="M88"/>
  <c r="M84"/>
  <c r="C20" i="5"/>
  <c r="B29" s="1"/>
  <c r="I72" i="1"/>
  <c r="I42"/>
  <c r="G84"/>
  <c r="G86"/>
  <c r="I86" s="1"/>
  <c r="C8" i="5"/>
  <c r="I6" i="1"/>
  <c r="AG88"/>
  <c r="AH54"/>
  <c r="AH60"/>
  <c r="AH80" s="1"/>
  <c r="AF78"/>
  <c r="H20" i="4"/>
  <c r="G35" i="5"/>
  <c r="H6"/>
  <c r="H8" s="1"/>
  <c r="G26" s="1"/>
  <c r="H34" s="1"/>
  <c r="AG86" i="1"/>
  <c r="H19" i="5"/>
  <c r="H20" s="1"/>
  <c r="AA88" i="1"/>
  <c r="AC60"/>
  <c r="AC24"/>
  <c r="AA80"/>
  <c r="AB80"/>
  <c r="G6" i="5"/>
  <c r="G8" s="1"/>
  <c r="G21" s="1"/>
  <c r="F30" s="1"/>
  <c r="S36" i="1"/>
  <c r="S42"/>
  <c r="R78"/>
  <c r="R86"/>
  <c r="E8" i="4"/>
  <c r="E21" s="1"/>
  <c r="Q84" i="1"/>
  <c r="Q90" s="1"/>
  <c r="N12"/>
  <c r="D6" i="5"/>
  <c r="D8" s="1"/>
  <c r="C26" s="1"/>
  <c r="L86" i="1"/>
  <c r="N54"/>
  <c r="D6" i="4"/>
  <c r="M80" i="1"/>
  <c r="L78"/>
  <c r="L82" s="1"/>
  <c r="D14" i="5"/>
  <c r="D16" s="1"/>
  <c r="C28" s="1"/>
  <c r="D20" i="4"/>
  <c r="B26" i="5"/>
  <c r="G88" i="1"/>
  <c r="I88" s="1"/>
  <c r="I18"/>
  <c r="I84" s="1"/>
  <c r="I48"/>
  <c r="C16" i="5"/>
  <c r="B28" s="1"/>
  <c r="AG78" i="1"/>
  <c r="AF82"/>
  <c r="G36" i="5"/>
  <c r="H16" i="4"/>
  <c r="AG80" i="1"/>
  <c r="AG92"/>
  <c r="AH84"/>
  <c r="G16" i="4"/>
  <c r="AB92" i="1"/>
  <c r="AB78"/>
  <c r="X72"/>
  <c r="F19" i="5"/>
  <c r="X66" i="1"/>
  <c r="F18" i="5"/>
  <c r="X60" i="1"/>
  <c r="F17" i="5"/>
  <c r="X54" i="1"/>
  <c r="F15" i="5"/>
  <c r="X48" i="1"/>
  <c r="F14" i="5"/>
  <c r="F13"/>
  <c r="F16" s="1"/>
  <c r="E28" s="1"/>
  <c r="F36" s="1"/>
  <c r="F11"/>
  <c r="F10"/>
  <c r="F7"/>
  <c r="X12" i="1"/>
  <c r="F6" i="5"/>
  <c r="F8" s="1"/>
  <c r="E20"/>
  <c r="D29" s="1"/>
  <c r="E17" i="4"/>
  <c r="E20" s="1"/>
  <c r="Q80" i="1"/>
  <c r="Q92"/>
  <c r="S60"/>
  <c r="Q82"/>
  <c r="S48"/>
  <c r="S78" s="1"/>
  <c r="E14" i="5"/>
  <c r="E16" s="1"/>
  <c r="D28" s="1"/>
  <c r="S12" i="1"/>
  <c r="S86" s="1"/>
  <c r="E6" i="5"/>
  <c r="E8" s="1"/>
  <c r="D26" s="1"/>
  <c r="R92" i="1"/>
  <c r="M78"/>
  <c r="D20" i="5"/>
  <c r="C29" s="1"/>
  <c r="N80" i="1"/>
  <c r="N24"/>
  <c r="L88"/>
  <c r="L90" s="1"/>
  <c r="L92"/>
  <c r="D12" i="5"/>
  <c r="C27" s="1"/>
  <c r="N84" i="1"/>
  <c r="F15" i="4"/>
  <c r="F14"/>
  <c r="F11"/>
  <c r="F10"/>
  <c r="F5"/>
  <c r="C18"/>
  <c r="F13"/>
  <c r="F16" s="1"/>
  <c r="F18"/>
  <c r="C7"/>
  <c r="C13"/>
  <c r="F19"/>
  <c r="F9"/>
  <c r="F6"/>
  <c r="W92" i="1"/>
  <c r="G78"/>
  <c r="G82" s="1"/>
  <c r="W86"/>
  <c r="V80"/>
  <c r="W88"/>
  <c r="G92"/>
  <c r="AC88"/>
  <c r="AA82"/>
  <c r="AB90"/>
  <c r="R82"/>
  <c r="R90"/>
  <c r="C19" i="4"/>
  <c r="C14"/>
  <c r="C6"/>
  <c r="D8"/>
  <c r="D12" s="1"/>
  <c r="D21" s="1"/>
  <c r="G8"/>
  <c r="G21" s="1"/>
  <c r="H80" i="1"/>
  <c r="C17" i="4"/>
  <c r="H84" i="1"/>
  <c r="C11" i="4"/>
  <c r="H88" i="1"/>
  <c r="C9" i="4"/>
  <c r="C12" s="1"/>
  <c r="H8"/>
  <c r="W78" i="1"/>
  <c r="AC78"/>
  <c r="W80"/>
  <c r="F17" i="4"/>
  <c r="W84" i="1"/>
  <c r="AF90"/>
  <c r="H92"/>
  <c r="I80"/>
  <c r="H78"/>
  <c r="H86"/>
  <c r="X24"/>
  <c r="X30"/>
  <c r="V86"/>
  <c r="X18"/>
  <c r="V84"/>
  <c r="X6"/>
  <c r="V92"/>
  <c r="V88"/>
  <c r="V78"/>
  <c r="N86" l="1"/>
  <c r="F21" i="4"/>
  <c r="AG90" i="1"/>
  <c r="AH88"/>
  <c r="AC80"/>
  <c r="AA90"/>
  <c r="B36" i="5"/>
  <c r="N78" i="1"/>
  <c r="M82"/>
  <c r="M90"/>
  <c r="N88"/>
  <c r="I78"/>
  <c r="I82" s="1"/>
  <c r="G90"/>
  <c r="I90" s="1"/>
  <c r="G29" i="5"/>
  <c r="H21"/>
  <c r="G30" s="1"/>
  <c r="H38" s="1"/>
  <c r="AH78" i="1"/>
  <c r="AH82" s="1"/>
  <c r="AC90"/>
  <c r="F26" i="5"/>
  <c r="G34" s="1"/>
  <c r="AB82" i="1"/>
  <c r="F12" i="5"/>
  <c r="E27" s="1"/>
  <c r="F35" s="1"/>
  <c r="S84" i="1"/>
  <c r="S90" s="1"/>
  <c r="S80"/>
  <c r="S82" s="1"/>
  <c r="C21" i="5"/>
  <c r="B30" s="1"/>
  <c r="AG82" i="1"/>
  <c r="G38" i="5"/>
  <c r="AH90" i="1"/>
  <c r="AH92" s="1"/>
  <c r="F20" i="5"/>
  <c r="E29" s="1"/>
  <c r="F37" s="1"/>
  <c r="X80" i="1"/>
  <c r="E36" i="5"/>
  <c r="F12" i="4"/>
  <c r="E35" i="5"/>
  <c r="X86" i="1"/>
  <c r="E26" i="5"/>
  <c r="F8" i="4"/>
  <c r="D36" i="5"/>
  <c r="C36"/>
  <c r="E21"/>
  <c r="D30" s="1"/>
  <c r="B37"/>
  <c r="C37"/>
  <c r="N82" i="1"/>
  <c r="D21" i="5"/>
  <c r="C30" s="1"/>
  <c r="C34"/>
  <c r="B34"/>
  <c r="C35"/>
  <c r="B35"/>
  <c r="W90" i="1"/>
  <c r="F20" i="4"/>
  <c r="W82" i="1"/>
  <c r="C8" i="4"/>
  <c r="C16"/>
  <c r="AC82" i="1"/>
  <c r="N90"/>
  <c r="H90"/>
  <c r="H82"/>
  <c r="C20" i="4"/>
  <c r="X88" i="1"/>
  <c r="V82"/>
  <c r="V90"/>
  <c r="X84"/>
  <c r="X78"/>
  <c r="D35" i="5" l="1"/>
  <c r="F34"/>
  <c r="E34"/>
  <c r="AC92" i="1"/>
  <c r="D37" i="5"/>
  <c r="F21"/>
  <c r="E30" s="1"/>
  <c r="D38" s="1"/>
  <c r="E37"/>
  <c r="D34"/>
  <c r="S92" i="1"/>
  <c r="B38" i="5"/>
  <c r="H37"/>
  <c r="G37"/>
  <c r="N92" i="1"/>
  <c r="C21" i="4"/>
  <c r="X82" i="1"/>
  <c r="I36" i="5"/>
  <c r="C38"/>
  <c r="I35"/>
  <c r="X90" i="1"/>
  <c r="I92"/>
  <c r="I37" i="5" l="1"/>
  <c r="I34"/>
  <c r="E38"/>
  <c r="F38"/>
  <c r="X92" i="1"/>
  <c r="I38" i="5" l="1"/>
</calcChain>
</file>

<file path=xl/sharedStrings.xml><?xml version="1.0" encoding="utf-8"?>
<sst xmlns="http://schemas.openxmlformats.org/spreadsheetml/2006/main" count="211" uniqueCount="60">
  <si>
    <t>LEWO</t>
  </si>
  <si>
    <t>PROSTO</t>
  </si>
  <si>
    <t>PRAWO</t>
  </si>
  <si>
    <t>O</t>
  </si>
  <si>
    <t>J</t>
  </si>
  <si>
    <t>D</t>
  </si>
  <si>
    <t>C</t>
  </si>
  <si>
    <t>CP</t>
  </si>
  <si>
    <t>A</t>
  </si>
  <si>
    <t>MONIUSZKI PŁN.</t>
  </si>
  <si>
    <t>P/h</t>
  </si>
  <si>
    <t>P/10'</t>
  </si>
  <si>
    <t>E/h</t>
  </si>
  <si>
    <t>→</t>
  </si>
  <si>
    <t>↑</t>
  </si>
  <si>
    <t>↓</t>
  </si>
  <si>
    <t>Przeliczniki obliczeniowe:</t>
  </si>
  <si>
    <t>P/E</t>
  </si>
  <si>
    <t>eO</t>
  </si>
  <si>
    <t>eJ</t>
  </si>
  <si>
    <t>eD</t>
  </si>
  <si>
    <t>eC</t>
  </si>
  <si>
    <t>eCP</t>
  </si>
  <si>
    <t>eA</t>
  </si>
  <si>
    <t>WLOT</t>
  </si>
  <si>
    <t>RELACJA</t>
  </si>
  <si>
    <t>TYP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</si>
  <si>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</si>
  <si>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t>Σ</t>
  </si>
  <si>
    <t>MONIUSZKI PŁD.</t>
  </si>
  <si>
    <t>WAŁBRZYCH - SKRZYŻOWANIE UL. MONIUSZKI / UL. GEN. SIKORSKIEGO</t>
  </si>
  <si>
    <t>GEN. SIKORSKIEGO ZACH.</t>
  </si>
  <si>
    <t>GEN. SIKORSKIEGO WSCH.</t>
  </si>
  <si>
    <t>-</t>
  </si>
  <si>
    <t>RAZEM</t>
  </si>
  <si>
    <t>GŁÓWNE</t>
  </si>
  <si>
    <t>ΣQ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</si>
  <si>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</si>
  <si>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t xml:space="preserve"> 2-RZĘDU</t>
  </si>
  <si>
    <t xml:space="preserve"> RAZEM</t>
  </si>
  <si>
    <t>1-RZĘDU</t>
  </si>
  <si>
    <t>SKRZYŻOWANIE</t>
  </si>
  <si>
    <t>PODPORZĄD-KOWANE</t>
  </si>
  <si>
    <t>ZESTAWIENIE</t>
  </si>
  <si>
    <t>3-RZĘDU</t>
  </si>
  <si>
    <t>WYKRESY NATĘŻEŃ</t>
  </si>
  <si>
    <t>k15</t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</si>
  <si>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</si>
  <si>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t>Kwadransy szczytowe, P/15':</t>
  </si>
  <si>
    <t>Natężenia na poszczególnych relacjach, E/h</t>
  </si>
  <si>
    <t>Natężenia na poszczególnych relacjach, P/h</t>
  </si>
  <si>
    <t>Razem na wlot, P/10':</t>
  </si>
  <si>
    <t>14.06.2016 - SZCZYT POPOŁUDNIOWY</t>
  </si>
  <si>
    <t>15:35 - 15:45</t>
  </si>
  <si>
    <t>15:46 - 15:56</t>
  </si>
  <si>
    <t>16:00 - 16:10</t>
  </si>
  <si>
    <t>16:10 - 16:20</t>
  </si>
  <si>
    <t>16:20 - 16:30</t>
  </si>
  <si>
    <t>16:35 - 16:45</t>
  </si>
  <si>
    <r>
      <t>ΣQ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</si>
</sst>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164" fontId="0" fillId="2" borderId="0" xfId="0" applyNumberFormat="1" applyFill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3" borderId="19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3" borderId="20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50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8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" xfId="0" applyBorder="1"/>
    <xf numFmtId="0" fontId="11" fillId="0" borderId="0" xfId="0" applyFont="1" applyBorder="1" applyAlignment="1">
      <alignment vertical="center"/>
    </xf>
    <xf numFmtId="0" fontId="0" fillId="0" borderId="59" xfId="0" applyBorder="1" applyAlignment="1">
      <alignment horizontal="center"/>
    </xf>
    <xf numFmtId="0" fontId="11" fillId="0" borderId="36" xfId="0" applyFont="1" applyBorder="1" applyAlignment="1">
      <alignment vertical="center"/>
    </xf>
    <xf numFmtId="0" fontId="11" fillId="0" borderId="47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0" fillId="0" borderId="12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2" fontId="0" fillId="0" borderId="0" xfId="0" applyNumberFormat="1"/>
    <xf numFmtId="0" fontId="0" fillId="0" borderId="48" xfId="0" applyBorder="1" applyAlignment="1">
      <alignment horizontal="center"/>
    </xf>
    <xf numFmtId="0" fontId="0" fillId="0" borderId="32" xfId="0" applyFont="1" applyBorder="1" applyAlignment="1">
      <alignment horizontal="center" vertical="center"/>
    </xf>
    <xf numFmtId="0" fontId="0" fillId="3" borderId="57" xfId="0" applyFont="1" applyFill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0" fillId="3" borderId="59" xfId="0" applyFont="1" applyFill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65" fontId="12" fillId="0" borderId="7" xfId="1" applyNumberFormat="1" applyFont="1" applyBorder="1" applyAlignment="1">
      <alignment horizontal="center" vertical="center"/>
    </xf>
    <xf numFmtId="165" fontId="12" fillId="0" borderId="12" xfId="1" applyNumberFormat="1" applyFont="1" applyBorder="1" applyAlignment="1">
      <alignment horizontal="center" vertical="center"/>
    </xf>
    <xf numFmtId="165" fontId="12" fillId="0" borderId="9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  <xf numFmtId="0" fontId="6" fillId="0" borderId="52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90"/>
    </xf>
    <xf numFmtId="0" fontId="6" fillId="0" borderId="19" xfId="0" applyFont="1" applyBorder="1" applyAlignment="1">
      <alignment horizontal="center" vertical="center" textRotation="90"/>
    </xf>
    <xf numFmtId="0" fontId="6" fillId="0" borderId="20" xfId="0" applyFont="1" applyBorder="1" applyAlignment="1">
      <alignment horizontal="center" vertical="center" textRotation="90"/>
    </xf>
    <xf numFmtId="0" fontId="6" fillId="0" borderId="13" xfId="0" applyFont="1" applyBorder="1" applyAlignment="1">
      <alignment horizontal="center" vertical="center" textRotation="90"/>
    </xf>
    <xf numFmtId="165" fontId="12" fillId="0" borderId="25" xfId="1" applyNumberFormat="1" applyFont="1" applyBorder="1" applyAlignment="1">
      <alignment horizontal="center" vertical="center"/>
    </xf>
    <xf numFmtId="165" fontId="12" fillId="0" borderId="26" xfId="1" applyNumberFormat="1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5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17" xfId="0" applyBorder="1"/>
    <xf numFmtId="0" fontId="6" fillId="0" borderId="14" xfId="0" applyFont="1" applyBorder="1" applyAlignment="1">
      <alignment horizontal="center" vertical="center" textRotation="90"/>
    </xf>
    <xf numFmtId="0" fontId="6" fillId="0" borderId="48" xfId="0" applyFont="1" applyBorder="1" applyAlignment="1">
      <alignment horizontal="center" vertical="center" textRotation="90"/>
    </xf>
    <xf numFmtId="0" fontId="6" fillId="0" borderId="49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165" fontId="12" fillId="3" borderId="12" xfId="1" applyNumberFormat="1" applyFont="1" applyFill="1" applyBorder="1" applyAlignment="1">
      <alignment horizontal="center" vertical="center"/>
    </xf>
    <xf numFmtId="165" fontId="12" fillId="3" borderId="46" xfId="1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47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/>
    </xf>
    <xf numFmtId="0" fontId="6" fillId="0" borderId="34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0" fillId="0" borderId="3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56" xfId="0" applyBorder="1" applyAlignment="1">
      <alignment horizontal="center"/>
    </xf>
    <xf numFmtId="0" fontId="2" fillId="0" borderId="5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12" fillId="0" borderId="5" xfId="1" applyNumberFormat="1" applyFont="1" applyBorder="1" applyAlignment="1">
      <alignment horizontal="center" vertical="center"/>
    </xf>
    <xf numFmtId="165" fontId="12" fillId="0" borderId="2" xfId="1" applyNumberFormat="1" applyFont="1" applyBorder="1" applyAlignment="1">
      <alignment horizontal="center" vertical="center"/>
    </xf>
    <xf numFmtId="165" fontId="12" fillId="0" borderId="41" xfId="1" applyNumberFormat="1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165" fontId="12" fillId="3" borderId="7" xfId="1" applyNumberFormat="1" applyFont="1" applyFill="1" applyBorder="1" applyAlignment="1">
      <alignment horizontal="center" vertical="center"/>
    </xf>
    <xf numFmtId="165" fontId="12" fillId="3" borderId="9" xfId="1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5" fontId="12" fillId="0" borderId="3" xfId="1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5" fontId="12" fillId="0" borderId="40" xfId="1" applyNumberFormat="1" applyFont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165" fontId="12" fillId="3" borderId="40" xfId="1" applyNumberFormat="1" applyFont="1" applyFill="1" applyBorder="1" applyAlignment="1">
      <alignment horizontal="center" vertical="center"/>
    </xf>
    <xf numFmtId="165" fontId="12" fillId="3" borderId="41" xfId="1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65" fontId="12" fillId="0" borderId="46" xfId="1" applyNumberFormat="1" applyFon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47" xfId="0" applyBorder="1" applyAlignment="1">
      <alignment horizontal="center"/>
    </xf>
    <xf numFmtId="0" fontId="8" fillId="3" borderId="10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165" fontId="9" fillId="0" borderId="5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/>
    </xf>
    <xf numFmtId="165" fontId="9" fillId="0" borderId="41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/>
    </xf>
    <xf numFmtId="165" fontId="9" fillId="3" borderId="5" xfId="1" applyNumberFormat="1" applyFont="1" applyFill="1" applyBorder="1" applyAlignment="1">
      <alignment horizontal="center" vertical="center"/>
    </xf>
    <xf numFmtId="165" fontId="9" fillId="3" borderId="2" xfId="1" applyNumberFormat="1" applyFont="1" applyFill="1" applyBorder="1" applyAlignment="1">
      <alignment horizontal="center" vertical="center"/>
    </xf>
    <xf numFmtId="165" fontId="9" fillId="3" borderId="41" xfId="1" applyNumberFormat="1" applyFont="1" applyFill="1" applyBorder="1" applyAlignment="1">
      <alignment horizontal="center" vertical="center"/>
    </xf>
    <xf numFmtId="2" fontId="9" fillId="0" borderId="25" xfId="1" applyNumberFormat="1" applyFont="1" applyBorder="1" applyAlignment="1">
      <alignment horizontal="center" vertical="center"/>
    </xf>
    <xf numFmtId="2" fontId="9" fillId="0" borderId="26" xfId="1" applyNumberFormat="1" applyFont="1" applyBorder="1" applyAlignment="1">
      <alignment horizontal="center" vertical="center"/>
    </xf>
    <xf numFmtId="2" fontId="9" fillId="0" borderId="42" xfId="1" applyNumberFormat="1" applyFont="1" applyBorder="1" applyAlignment="1">
      <alignment horizontal="center" vertical="center"/>
    </xf>
    <xf numFmtId="2" fontId="9" fillId="3" borderId="25" xfId="1" applyNumberFormat="1" applyFont="1" applyFill="1" applyBorder="1" applyAlignment="1">
      <alignment horizontal="center" vertical="center"/>
    </xf>
    <xf numFmtId="2" fontId="9" fillId="3" borderId="26" xfId="1" applyNumberFormat="1" applyFont="1" applyFill="1" applyBorder="1" applyAlignment="1">
      <alignment horizontal="center" vertical="center"/>
    </xf>
    <xf numFmtId="2" fontId="9" fillId="3" borderId="42" xfId="1" applyNumberFormat="1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165" fontId="12" fillId="3" borderId="5" xfId="1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65" fontId="12" fillId="0" borderId="16" xfId="1" applyNumberFormat="1" applyFont="1" applyBorder="1" applyAlignment="1">
      <alignment horizontal="center" vertical="center"/>
    </xf>
    <xf numFmtId="165" fontId="12" fillId="0" borderId="34" xfId="1" applyNumberFormat="1" applyFont="1" applyBorder="1" applyAlignment="1">
      <alignment horizontal="center" vertical="center"/>
    </xf>
    <xf numFmtId="165" fontId="12" fillId="0" borderId="17" xfId="1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Moniuszki PŁN.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wykresów'!$C$5:$H$5</c:f>
              <c:numCache>
                <c:formatCode>General</c:formatCode>
                <c:ptCount val="6"/>
                <c:pt idx="0">
                  <c:v>30</c:v>
                </c:pt>
                <c:pt idx="1">
                  <c:v>58.2</c:v>
                </c:pt>
                <c:pt idx="2">
                  <c:v>54</c:v>
                </c:pt>
                <c:pt idx="3">
                  <c:v>24</c:v>
                </c:pt>
                <c:pt idx="4">
                  <c:v>30</c:v>
                </c:pt>
                <c:pt idx="5">
                  <c:v>54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wykresów'!$C$6:$H$6</c:f>
              <c:numCache>
                <c:formatCode>General</c:formatCode>
                <c:ptCount val="6"/>
                <c:pt idx="0">
                  <c:v>36</c:v>
                </c:pt>
                <c:pt idx="1">
                  <c:v>54</c:v>
                </c:pt>
                <c:pt idx="2">
                  <c:v>34.200000000000003</c:v>
                </c:pt>
                <c:pt idx="3">
                  <c:v>42</c:v>
                </c:pt>
                <c:pt idx="4">
                  <c:v>58.2</c:v>
                </c:pt>
                <c:pt idx="5">
                  <c:v>36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wykresów'!$C$7:$H$7</c:f>
              <c:numCache>
                <c:formatCode>General</c:formatCode>
                <c:ptCount val="6"/>
                <c:pt idx="0">
                  <c:v>48</c:v>
                </c:pt>
                <c:pt idx="1">
                  <c:v>70.2</c:v>
                </c:pt>
                <c:pt idx="2">
                  <c:v>60</c:v>
                </c:pt>
                <c:pt idx="3">
                  <c:v>69</c:v>
                </c:pt>
                <c:pt idx="4">
                  <c:v>50.400000000000006</c:v>
                </c:pt>
                <c:pt idx="5">
                  <c:v>30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wykresów'!$C$8:$H$8</c:f>
              <c:numCache>
                <c:formatCode>General</c:formatCode>
                <c:ptCount val="6"/>
                <c:pt idx="0">
                  <c:v>114</c:v>
                </c:pt>
                <c:pt idx="1">
                  <c:v>182.4</c:v>
                </c:pt>
                <c:pt idx="2">
                  <c:v>148.19999999999999</c:v>
                </c:pt>
                <c:pt idx="3">
                  <c:v>135</c:v>
                </c:pt>
                <c:pt idx="4">
                  <c:v>138.60000000000002</c:v>
                </c:pt>
                <c:pt idx="5">
                  <c:v>120</c:v>
                </c:pt>
              </c:numCache>
            </c:numRef>
          </c:val>
        </c:ser>
        <c:marker val="1"/>
        <c:axId val="87604608"/>
        <c:axId val="47920256"/>
      </c:lineChart>
      <c:catAx>
        <c:axId val="87604608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7920256"/>
        <c:crosses val="autoZero"/>
        <c:auto val="1"/>
        <c:lblAlgn val="ctr"/>
        <c:lblOffset val="100"/>
      </c:catAx>
      <c:valAx>
        <c:axId val="4792025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7604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Moniuszki PŁD.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wykresów'!$C$9:$H$9</c:f>
              <c:numCache>
                <c:formatCode>General</c:formatCode>
                <c:ptCount val="6"/>
                <c:pt idx="0">
                  <c:v>114</c:v>
                </c:pt>
                <c:pt idx="1">
                  <c:v>148.79999999999998</c:v>
                </c:pt>
                <c:pt idx="2">
                  <c:v>74.400000000000006</c:v>
                </c:pt>
                <c:pt idx="3">
                  <c:v>82.2</c:v>
                </c:pt>
                <c:pt idx="4">
                  <c:v>78</c:v>
                </c:pt>
                <c:pt idx="5">
                  <c:v>100.2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wykresów'!$C$10:$H$10</c:f>
              <c:numCache>
                <c:formatCode>General</c:formatCode>
                <c:ptCount val="6"/>
                <c:pt idx="0">
                  <c:v>42</c:v>
                </c:pt>
                <c:pt idx="1">
                  <c:v>61.2</c:v>
                </c:pt>
                <c:pt idx="2">
                  <c:v>30</c:v>
                </c:pt>
                <c:pt idx="3">
                  <c:v>46.2</c:v>
                </c:pt>
                <c:pt idx="4">
                  <c:v>30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wykresów'!$C$11:$H$11</c:f>
              <c:numCache>
                <c:formatCode>General</c:formatCode>
                <c:ptCount val="6"/>
                <c:pt idx="0">
                  <c:v>3</c:v>
                </c:pt>
                <c:pt idx="1">
                  <c:v>18</c:v>
                </c:pt>
                <c:pt idx="2">
                  <c:v>42</c:v>
                </c:pt>
                <c:pt idx="3">
                  <c:v>18</c:v>
                </c:pt>
                <c:pt idx="4">
                  <c:v>0</c:v>
                </c:pt>
                <c:pt idx="5">
                  <c:v>6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wykresów'!$C$12:$H$12</c:f>
              <c:numCache>
                <c:formatCode>General</c:formatCode>
                <c:ptCount val="6"/>
                <c:pt idx="0">
                  <c:v>159</c:v>
                </c:pt>
                <c:pt idx="1">
                  <c:v>228</c:v>
                </c:pt>
                <c:pt idx="2">
                  <c:v>146.4</c:v>
                </c:pt>
                <c:pt idx="3">
                  <c:v>146.4</c:v>
                </c:pt>
                <c:pt idx="4">
                  <c:v>108</c:v>
                </c:pt>
                <c:pt idx="5">
                  <c:v>112.2</c:v>
                </c:pt>
              </c:numCache>
            </c:numRef>
          </c:val>
        </c:ser>
        <c:marker val="1"/>
        <c:axId val="47930368"/>
        <c:axId val="47948544"/>
      </c:lineChart>
      <c:catAx>
        <c:axId val="47930368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7948544"/>
        <c:crosses val="autoZero"/>
        <c:auto val="1"/>
        <c:lblAlgn val="ctr"/>
        <c:lblOffset val="100"/>
      </c:catAx>
      <c:valAx>
        <c:axId val="4794854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479303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Gen.</a:t>
            </a:r>
            <a:r>
              <a:rPr lang="pl-PL" baseline="0"/>
              <a:t> Sikorskiego</a:t>
            </a:r>
            <a:r>
              <a:rPr lang="pl-PL"/>
              <a:t> WSCH.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wykresów'!$C$13:$H$13</c:f>
              <c:numCache>
                <c:formatCode>General</c:formatCode>
                <c:ptCount val="6"/>
                <c:pt idx="0">
                  <c:v>40.200000000000003</c:v>
                </c:pt>
                <c:pt idx="1">
                  <c:v>30</c:v>
                </c:pt>
                <c:pt idx="2">
                  <c:v>33</c:v>
                </c:pt>
                <c:pt idx="3">
                  <c:v>36</c:v>
                </c:pt>
                <c:pt idx="4">
                  <c:v>16.2</c:v>
                </c:pt>
                <c:pt idx="5">
                  <c:v>54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wykresów'!$C$14:$H$14</c:f>
              <c:numCache>
                <c:formatCode>General</c:formatCode>
                <c:ptCount val="6"/>
                <c:pt idx="0">
                  <c:v>271.8</c:v>
                </c:pt>
                <c:pt idx="1">
                  <c:v>183</c:v>
                </c:pt>
                <c:pt idx="2">
                  <c:v>273.59999999999997</c:v>
                </c:pt>
                <c:pt idx="3">
                  <c:v>218.4</c:v>
                </c:pt>
                <c:pt idx="4">
                  <c:v>274.8</c:v>
                </c:pt>
                <c:pt idx="5">
                  <c:v>185.4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wykresów'!$C$15:$H$15</c:f>
              <c:numCache>
                <c:formatCode>General</c:formatCode>
                <c:ptCount val="6"/>
                <c:pt idx="0">
                  <c:v>30</c:v>
                </c:pt>
                <c:pt idx="1">
                  <c:v>42</c:v>
                </c:pt>
                <c:pt idx="2">
                  <c:v>18</c:v>
                </c:pt>
                <c:pt idx="3">
                  <c:v>48</c:v>
                </c:pt>
                <c:pt idx="4">
                  <c:v>24</c:v>
                </c:pt>
                <c:pt idx="5">
                  <c:v>58.2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wykresów'!$C$16:$H$16</c:f>
              <c:numCache>
                <c:formatCode>General</c:formatCode>
                <c:ptCount val="6"/>
                <c:pt idx="0">
                  <c:v>342</c:v>
                </c:pt>
                <c:pt idx="1">
                  <c:v>255</c:v>
                </c:pt>
                <c:pt idx="2">
                  <c:v>324.59999999999997</c:v>
                </c:pt>
                <c:pt idx="3">
                  <c:v>302.39999999999998</c:v>
                </c:pt>
                <c:pt idx="4">
                  <c:v>315</c:v>
                </c:pt>
                <c:pt idx="5">
                  <c:v>297.60000000000002</c:v>
                </c:pt>
              </c:numCache>
            </c:numRef>
          </c:val>
        </c:ser>
        <c:marker val="1"/>
        <c:axId val="47970944"/>
        <c:axId val="47985024"/>
      </c:lineChart>
      <c:catAx>
        <c:axId val="47970944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47985024"/>
        <c:crosses val="autoZero"/>
        <c:auto val="1"/>
        <c:lblAlgn val="ctr"/>
        <c:lblOffset val="100"/>
      </c:catAx>
      <c:valAx>
        <c:axId val="4798502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47970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/>
              <a:t>Gen. Sikorskiego </a:t>
            </a:r>
            <a:r>
              <a:rPr lang="pl-PL"/>
              <a:t> ZACH.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wykresów'!$C$17:$H$17</c:f>
              <c:numCache>
                <c:formatCode>General</c:formatCode>
                <c:ptCount val="6"/>
                <c:pt idx="0">
                  <c:v>106.2</c:v>
                </c:pt>
                <c:pt idx="1">
                  <c:v>75</c:v>
                </c:pt>
                <c:pt idx="2">
                  <c:v>69</c:v>
                </c:pt>
                <c:pt idx="3">
                  <c:v>90</c:v>
                </c:pt>
                <c:pt idx="4">
                  <c:v>95.4</c:v>
                </c:pt>
                <c:pt idx="5">
                  <c:v>134.4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wykresów'!$C$18:$H$18</c:f>
              <c:numCache>
                <c:formatCode>General</c:formatCode>
                <c:ptCount val="6"/>
                <c:pt idx="0">
                  <c:v>238.2</c:v>
                </c:pt>
                <c:pt idx="1">
                  <c:v>319.8</c:v>
                </c:pt>
                <c:pt idx="2">
                  <c:v>200.4</c:v>
                </c:pt>
                <c:pt idx="3">
                  <c:v>424.2</c:v>
                </c:pt>
                <c:pt idx="4">
                  <c:v>299.39999999999998</c:v>
                </c:pt>
                <c:pt idx="5">
                  <c:v>260.39999999999998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wykresów'!$C$19:$H$19</c:f>
              <c:numCache>
                <c:formatCode>General</c:formatCode>
                <c:ptCount val="6"/>
                <c:pt idx="0">
                  <c:v>100.2</c:v>
                </c:pt>
                <c:pt idx="1">
                  <c:v>150</c:v>
                </c:pt>
                <c:pt idx="2">
                  <c:v>160.19999999999999</c:v>
                </c:pt>
                <c:pt idx="3">
                  <c:v>105</c:v>
                </c:pt>
                <c:pt idx="4">
                  <c:v>138</c:v>
                </c:pt>
                <c:pt idx="5">
                  <c:v>124.2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wykresów'!$C$20:$H$20</c:f>
              <c:numCache>
                <c:formatCode>General</c:formatCode>
                <c:ptCount val="6"/>
                <c:pt idx="0">
                  <c:v>444.59999999999997</c:v>
                </c:pt>
                <c:pt idx="1">
                  <c:v>544.79999999999995</c:v>
                </c:pt>
                <c:pt idx="2">
                  <c:v>429.59999999999997</c:v>
                </c:pt>
                <c:pt idx="3">
                  <c:v>619.20000000000005</c:v>
                </c:pt>
                <c:pt idx="4">
                  <c:v>532.79999999999995</c:v>
                </c:pt>
                <c:pt idx="5">
                  <c:v>519</c:v>
                </c:pt>
              </c:numCache>
            </c:numRef>
          </c:val>
        </c:ser>
        <c:marker val="1"/>
        <c:axId val="48036096"/>
        <c:axId val="62267392"/>
      </c:lineChart>
      <c:catAx>
        <c:axId val="48036096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62267392"/>
        <c:crosses val="autoZero"/>
        <c:auto val="1"/>
        <c:lblAlgn val="ctr"/>
        <c:lblOffset val="100"/>
      </c:catAx>
      <c:valAx>
        <c:axId val="622673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48036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RAZEM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Moniuszki Płn.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wykresów'!$C$8:$H$8</c:f>
              <c:numCache>
                <c:formatCode>General</c:formatCode>
                <c:ptCount val="6"/>
                <c:pt idx="0">
                  <c:v>114</c:v>
                </c:pt>
                <c:pt idx="1">
                  <c:v>182.4</c:v>
                </c:pt>
                <c:pt idx="2">
                  <c:v>148.19999999999999</c:v>
                </c:pt>
                <c:pt idx="3">
                  <c:v>135</c:v>
                </c:pt>
                <c:pt idx="4">
                  <c:v>138.60000000000002</c:v>
                </c:pt>
                <c:pt idx="5">
                  <c:v>120</c:v>
                </c:pt>
              </c:numCache>
            </c:numRef>
          </c:val>
        </c:ser>
        <c:ser>
          <c:idx val="1"/>
          <c:order val="1"/>
          <c:tx>
            <c:v>Moniuszki Płd.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wykresów'!$C$12:$H$12</c:f>
              <c:numCache>
                <c:formatCode>General</c:formatCode>
                <c:ptCount val="6"/>
                <c:pt idx="0">
                  <c:v>159</c:v>
                </c:pt>
                <c:pt idx="1">
                  <c:v>228</c:v>
                </c:pt>
                <c:pt idx="2">
                  <c:v>146.4</c:v>
                </c:pt>
                <c:pt idx="3">
                  <c:v>146.4</c:v>
                </c:pt>
                <c:pt idx="4">
                  <c:v>108</c:v>
                </c:pt>
                <c:pt idx="5">
                  <c:v>112.2</c:v>
                </c:pt>
              </c:numCache>
            </c:numRef>
          </c:val>
        </c:ser>
        <c:ser>
          <c:idx val="2"/>
          <c:order val="2"/>
          <c:tx>
            <c:v>Gen. Sikorskiego Wsch.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wykresów'!$C$16:$H$16</c:f>
              <c:numCache>
                <c:formatCode>General</c:formatCode>
                <c:ptCount val="6"/>
                <c:pt idx="0">
                  <c:v>342</c:v>
                </c:pt>
                <c:pt idx="1">
                  <c:v>255</c:v>
                </c:pt>
                <c:pt idx="2">
                  <c:v>324.59999999999997</c:v>
                </c:pt>
                <c:pt idx="3">
                  <c:v>302.39999999999998</c:v>
                </c:pt>
                <c:pt idx="4">
                  <c:v>315</c:v>
                </c:pt>
                <c:pt idx="5">
                  <c:v>297.60000000000002</c:v>
                </c:pt>
              </c:numCache>
            </c:numRef>
          </c:val>
        </c:ser>
        <c:ser>
          <c:idx val="3"/>
          <c:order val="3"/>
          <c:tx>
            <c:v>Gen. Sikorskiego Zach.</c:v>
          </c:tx>
          <c:cat>
            <c:strRef>
              <c:f>'Dane do wykresów'!$C$4:$H$4</c:f>
              <c:strCache>
                <c:ptCount val="6"/>
                <c:pt idx="0">
                  <c:v>15:35 - 15:45</c:v>
                </c:pt>
                <c:pt idx="1">
                  <c:v>15:46 - 15:56</c:v>
                </c:pt>
                <c:pt idx="2">
                  <c:v>16:00 - 16:10</c:v>
                </c:pt>
                <c:pt idx="3">
                  <c:v>16:10 - 16:20</c:v>
                </c:pt>
                <c:pt idx="4">
                  <c:v>16:20 - 16:30</c:v>
                </c:pt>
                <c:pt idx="5">
                  <c:v>16:35 - 16:45</c:v>
                </c:pt>
              </c:strCache>
            </c:strRef>
          </c:cat>
          <c:val>
            <c:numRef>
              <c:f>'Dane do wykresów'!$C$20:$H$20</c:f>
              <c:numCache>
                <c:formatCode>General</c:formatCode>
                <c:ptCount val="6"/>
                <c:pt idx="0">
                  <c:v>444.59999999999997</c:v>
                </c:pt>
                <c:pt idx="1">
                  <c:v>544.79999999999995</c:v>
                </c:pt>
                <c:pt idx="2">
                  <c:v>429.59999999999997</c:v>
                </c:pt>
                <c:pt idx="3">
                  <c:v>619.20000000000005</c:v>
                </c:pt>
                <c:pt idx="4">
                  <c:v>532.79999999999995</c:v>
                </c:pt>
                <c:pt idx="5">
                  <c:v>519</c:v>
                </c:pt>
              </c:numCache>
            </c:numRef>
          </c:val>
        </c:ser>
        <c:ser>
          <c:idx val="4"/>
          <c:order val="4"/>
          <c:tx>
            <c:v>RAZEM</c:v>
          </c:tx>
          <c:val>
            <c:numRef>
              <c:f>'Dane do wykresów'!$C$21:$H$21</c:f>
              <c:numCache>
                <c:formatCode>General</c:formatCode>
                <c:ptCount val="6"/>
                <c:pt idx="0">
                  <c:v>1059.6000000000001</c:v>
                </c:pt>
                <c:pt idx="1">
                  <c:v>1210.2</c:v>
                </c:pt>
                <c:pt idx="2">
                  <c:v>1048.8</c:v>
                </c:pt>
                <c:pt idx="3">
                  <c:v>1203</c:v>
                </c:pt>
                <c:pt idx="4">
                  <c:v>1094.4000000000001</c:v>
                </c:pt>
                <c:pt idx="5">
                  <c:v>1048.8000000000002</c:v>
                </c:pt>
              </c:numCache>
            </c:numRef>
          </c:val>
        </c:ser>
        <c:marker val="1"/>
        <c:axId val="62286848"/>
        <c:axId val="62612224"/>
      </c:lineChart>
      <c:catAx>
        <c:axId val="62286848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62612224"/>
        <c:crosses val="autoZero"/>
        <c:auto val="1"/>
        <c:lblAlgn val="ctr"/>
        <c:lblOffset val="100"/>
      </c:catAx>
      <c:valAx>
        <c:axId val="6261222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2286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5</xdr:row>
      <xdr:rowOff>0</xdr:rowOff>
    </xdr:from>
    <xdr:to>
      <xdr:col>52</xdr:col>
      <xdr:colOff>0</xdr:colOff>
      <xdr:row>22</xdr:row>
      <xdr:rowOff>152400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0</xdr:colOff>
      <xdr:row>23</xdr:row>
      <xdr:rowOff>0</xdr:rowOff>
    </xdr:from>
    <xdr:to>
      <xdr:col>52</xdr:col>
      <xdr:colOff>0</xdr:colOff>
      <xdr:row>40</xdr:row>
      <xdr:rowOff>152400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0</xdr:colOff>
      <xdr:row>41</xdr:row>
      <xdr:rowOff>0</xdr:rowOff>
    </xdr:from>
    <xdr:to>
      <xdr:col>52</xdr:col>
      <xdr:colOff>0</xdr:colOff>
      <xdr:row>58</xdr:row>
      <xdr:rowOff>152400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0</xdr:colOff>
      <xdr:row>59</xdr:row>
      <xdr:rowOff>0</xdr:rowOff>
    </xdr:from>
    <xdr:to>
      <xdr:col>52</xdr:col>
      <xdr:colOff>0</xdr:colOff>
      <xdr:row>76</xdr:row>
      <xdr:rowOff>152400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0</xdr:colOff>
      <xdr:row>77</xdr:row>
      <xdr:rowOff>1</xdr:rowOff>
    </xdr:from>
    <xdr:to>
      <xdr:col>51</xdr:col>
      <xdr:colOff>438150</xdr:colOff>
      <xdr:row>93</xdr:row>
      <xdr:rowOff>1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3"/>
  <sheetViews>
    <sheetView tabSelected="1" topLeftCell="W43" workbookViewId="0">
      <selection activeCell="AP94" sqref="AP94"/>
    </sheetView>
  </sheetViews>
  <sheetFormatPr defaultColWidth="6.7109375" defaultRowHeight="12.95" customHeight="1"/>
  <cols>
    <col min="13" max="13" width="7" bestFit="1" customWidth="1"/>
    <col min="14" max="14" width="6.7109375" customWidth="1"/>
    <col min="19" max="19" width="6.7109375" customWidth="1"/>
  </cols>
  <sheetData>
    <row r="1" spans="1:52" s="2" customFormat="1" ht="15.95" customHeight="1" thickBot="1">
      <c r="A1" s="71" t="s">
        <v>30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3"/>
    </row>
    <row r="2" spans="1:52" s="2" customFormat="1" ht="15.95" customHeight="1" thickBot="1">
      <c r="A2" s="71" t="s">
        <v>52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3"/>
    </row>
    <row r="3" spans="1:52" ht="15.95" customHeight="1">
      <c r="A3" s="80" t="s">
        <v>24</v>
      </c>
      <c r="B3" s="83" t="s">
        <v>25</v>
      </c>
      <c r="C3" s="84"/>
      <c r="D3" s="80" t="s">
        <v>26</v>
      </c>
      <c r="E3" s="77" t="s">
        <v>53</v>
      </c>
      <c r="F3" s="78"/>
      <c r="G3" s="78"/>
      <c r="H3" s="78"/>
      <c r="I3" s="79"/>
      <c r="J3" s="77" t="s">
        <v>54</v>
      </c>
      <c r="K3" s="78"/>
      <c r="L3" s="78"/>
      <c r="M3" s="78"/>
      <c r="N3" s="79"/>
      <c r="O3" s="77" t="s">
        <v>55</v>
      </c>
      <c r="P3" s="78"/>
      <c r="Q3" s="78"/>
      <c r="R3" s="78"/>
      <c r="S3" s="79"/>
      <c r="T3" s="77" t="s">
        <v>56</v>
      </c>
      <c r="U3" s="78"/>
      <c r="V3" s="78"/>
      <c r="W3" s="78"/>
      <c r="X3" s="79"/>
      <c r="Y3" s="77" t="s">
        <v>57</v>
      </c>
      <c r="Z3" s="78"/>
      <c r="AA3" s="78"/>
      <c r="AB3" s="78"/>
      <c r="AC3" s="79"/>
      <c r="AD3" s="77" t="s">
        <v>58</v>
      </c>
      <c r="AE3" s="78"/>
      <c r="AF3" s="78"/>
      <c r="AG3" s="78"/>
      <c r="AH3" s="79"/>
      <c r="AI3" s="183" t="s">
        <v>28</v>
      </c>
      <c r="AJ3" s="184"/>
      <c r="AK3" s="184"/>
      <c r="AL3" s="184"/>
      <c r="AM3" s="184"/>
      <c r="AN3" s="184"/>
      <c r="AO3" s="184"/>
      <c r="AP3" s="185"/>
      <c r="AQ3" s="189" t="s">
        <v>45</v>
      </c>
      <c r="AR3" s="189"/>
      <c r="AS3" s="189"/>
      <c r="AT3" s="189"/>
      <c r="AU3" s="189"/>
      <c r="AV3" s="189"/>
      <c r="AW3" s="189"/>
      <c r="AX3" s="189"/>
      <c r="AY3" s="189"/>
      <c r="AZ3" s="190"/>
    </row>
    <row r="4" spans="1:52" ht="12.95" customHeight="1">
      <c r="A4" s="81"/>
      <c r="B4" s="85"/>
      <c r="C4" s="86"/>
      <c r="D4" s="81"/>
      <c r="E4" s="75" t="s">
        <v>37</v>
      </c>
      <c r="F4" s="76"/>
      <c r="G4" s="74" t="s">
        <v>36</v>
      </c>
      <c r="H4" s="74"/>
      <c r="I4" s="23" t="s">
        <v>27</v>
      </c>
      <c r="J4" s="75" t="s">
        <v>37</v>
      </c>
      <c r="K4" s="76"/>
      <c r="L4" s="74" t="s">
        <v>36</v>
      </c>
      <c r="M4" s="74"/>
      <c r="N4" s="23" t="s">
        <v>27</v>
      </c>
      <c r="O4" s="75" t="s">
        <v>37</v>
      </c>
      <c r="P4" s="76"/>
      <c r="Q4" s="74" t="s">
        <v>36</v>
      </c>
      <c r="R4" s="74"/>
      <c r="S4" s="23" t="s">
        <v>27</v>
      </c>
      <c r="T4" s="75" t="s">
        <v>37</v>
      </c>
      <c r="U4" s="76"/>
      <c r="V4" s="74" t="s">
        <v>36</v>
      </c>
      <c r="W4" s="74"/>
      <c r="X4" s="23" t="s">
        <v>27</v>
      </c>
      <c r="Y4" s="75" t="s">
        <v>37</v>
      </c>
      <c r="Z4" s="76"/>
      <c r="AA4" s="74" t="s">
        <v>36</v>
      </c>
      <c r="AB4" s="74"/>
      <c r="AC4" s="23" t="s">
        <v>27</v>
      </c>
      <c r="AD4" s="75" t="s">
        <v>37</v>
      </c>
      <c r="AE4" s="76"/>
      <c r="AF4" s="74" t="s">
        <v>36</v>
      </c>
      <c r="AG4" s="74"/>
      <c r="AH4" s="23" t="s">
        <v>27</v>
      </c>
      <c r="AI4" s="38" t="s">
        <v>59</v>
      </c>
      <c r="AJ4" s="124" t="s">
        <v>36</v>
      </c>
      <c r="AK4" s="125"/>
      <c r="AL4" s="28" t="s">
        <v>27</v>
      </c>
      <c r="AM4" s="124" t="s">
        <v>36</v>
      </c>
      <c r="AN4" s="125"/>
      <c r="AO4" s="7" t="s">
        <v>27</v>
      </c>
      <c r="AP4" s="35" t="s">
        <v>47</v>
      </c>
      <c r="AQ4" s="191"/>
      <c r="AR4" s="191"/>
      <c r="AS4" s="191"/>
      <c r="AT4" s="191"/>
      <c r="AU4" s="191"/>
      <c r="AV4" s="191"/>
      <c r="AW4" s="191"/>
      <c r="AX4" s="191"/>
      <c r="AY4" s="191"/>
      <c r="AZ4" s="192"/>
    </row>
    <row r="5" spans="1:52" ht="12.95" customHeight="1" thickBot="1">
      <c r="A5" s="82"/>
      <c r="B5" s="87"/>
      <c r="C5" s="88"/>
      <c r="D5" s="89"/>
      <c r="E5" s="24" t="s">
        <v>11</v>
      </c>
      <c r="F5" s="16" t="s">
        <v>10</v>
      </c>
      <c r="G5" s="16" t="s">
        <v>10</v>
      </c>
      <c r="H5" s="16" t="s">
        <v>12</v>
      </c>
      <c r="I5" s="25" t="s">
        <v>33</v>
      </c>
      <c r="J5" s="24" t="s">
        <v>11</v>
      </c>
      <c r="K5" s="16" t="s">
        <v>10</v>
      </c>
      <c r="L5" s="16" t="s">
        <v>10</v>
      </c>
      <c r="M5" s="16" t="s">
        <v>12</v>
      </c>
      <c r="N5" s="25" t="s">
        <v>33</v>
      </c>
      <c r="O5" s="27" t="s">
        <v>11</v>
      </c>
      <c r="P5" s="5" t="s">
        <v>10</v>
      </c>
      <c r="Q5" s="5" t="s">
        <v>10</v>
      </c>
      <c r="R5" s="5" t="s">
        <v>12</v>
      </c>
      <c r="S5" s="6" t="s">
        <v>33</v>
      </c>
      <c r="T5" s="24" t="s">
        <v>11</v>
      </c>
      <c r="U5" s="16" t="s">
        <v>10</v>
      </c>
      <c r="V5" s="16" t="s">
        <v>10</v>
      </c>
      <c r="W5" s="16" t="s">
        <v>12</v>
      </c>
      <c r="X5" s="25" t="s">
        <v>33</v>
      </c>
      <c r="Y5" s="27" t="s">
        <v>11</v>
      </c>
      <c r="Z5" s="5" t="s">
        <v>10</v>
      </c>
      <c r="AA5" s="5" t="s">
        <v>10</v>
      </c>
      <c r="AB5" s="5" t="s">
        <v>12</v>
      </c>
      <c r="AC5" s="6" t="s">
        <v>33</v>
      </c>
      <c r="AD5" s="27" t="s">
        <v>11</v>
      </c>
      <c r="AE5" s="5" t="s">
        <v>10</v>
      </c>
      <c r="AF5" s="5" t="s">
        <v>10</v>
      </c>
      <c r="AG5" s="5" t="s">
        <v>12</v>
      </c>
      <c r="AH5" s="6" t="s">
        <v>33</v>
      </c>
      <c r="AI5" s="31" t="s">
        <v>10</v>
      </c>
      <c r="AJ5" s="5" t="s">
        <v>10</v>
      </c>
      <c r="AK5" s="5" t="s">
        <v>12</v>
      </c>
      <c r="AL5" s="31" t="s">
        <v>33</v>
      </c>
      <c r="AM5" s="5" t="s">
        <v>10</v>
      </c>
      <c r="AN5" s="5" t="s">
        <v>12</v>
      </c>
      <c r="AO5" s="5" t="s">
        <v>33</v>
      </c>
      <c r="AP5" s="36" t="s">
        <v>33</v>
      </c>
      <c r="AQ5" s="193"/>
      <c r="AR5" s="193"/>
      <c r="AS5" s="193"/>
      <c r="AT5" s="193"/>
      <c r="AU5" s="193"/>
      <c r="AV5" s="193"/>
      <c r="AW5" s="193"/>
      <c r="AX5" s="193"/>
      <c r="AY5" s="193"/>
      <c r="AZ5" s="194"/>
    </row>
    <row r="6" spans="1:52" ht="12.95" customHeight="1">
      <c r="A6" s="60" t="s">
        <v>9</v>
      </c>
      <c r="B6" s="56" t="s">
        <v>0</v>
      </c>
      <c r="C6" s="44" t="s">
        <v>14</v>
      </c>
      <c r="D6" s="8" t="s">
        <v>3</v>
      </c>
      <c r="E6" s="18">
        <v>5</v>
      </c>
      <c r="F6" s="9">
        <f>E6*6</f>
        <v>30</v>
      </c>
      <c r="G6" s="47">
        <f>SUM(F6:F11)</f>
        <v>30</v>
      </c>
      <c r="H6" s="50">
        <f>F6*eO+F7*eJ+F8*eD+F9*eC+F10*eCP+F11*eA</f>
        <v>30</v>
      </c>
      <c r="I6" s="53">
        <f>IFERROR(ROUND(SUM(E9:E11)*6/G6,3),0)</f>
        <v>0</v>
      </c>
      <c r="J6" s="18">
        <v>8</v>
      </c>
      <c r="K6" s="9">
        <f>J6*6</f>
        <v>48</v>
      </c>
      <c r="L6" s="47">
        <f>SUM(K6:K11)</f>
        <v>54</v>
      </c>
      <c r="M6" s="50">
        <f>K6*eO+K7*eJ+K8*eD+K9*eC+K10*eCP+K11*eA</f>
        <v>58.2</v>
      </c>
      <c r="N6" s="53">
        <f>IFERROR(ROUND(SUM(J9:J11)*6/L6,3),0)</f>
        <v>0.111</v>
      </c>
      <c r="O6" s="18">
        <v>8</v>
      </c>
      <c r="P6" s="9">
        <f>O6*6</f>
        <v>48</v>
      </c>
      <c r="Q6" s="47">
        <f>SUM(P6:P11)</f>
        <v>54</v>
      </c>
      <c r="R6" s="50">
        <f>P6*eO+P7*eJ+P8*eD+P9*eC+P10*eCP+P11*eA</f>
        <v>54</v>
      </c>
      <c r="S6" s="53">
        <f>IFERROR(ROUND(SUM(O9:O11)*6/Q6,3),0)</f>
        <v>0</v>
      </c>
      <c r="T6" s="18">
        <v>4</v>
      </c>
      <c r="U6" s="9">
        <f>T6*6</f>
        <v>24</v>
      </c>
      <c r="V6" s="47">
        <f>SUM(U6:U11)</f>
        <v>24</v>
      </c>
      <c r="W6" s="50">
        <f>U6*eO+U7*eJ+U8*eD+U9*eC+U10*eCP+U11*eA</f>
        <v>24</v>
      </c>
      <c r="X6" s="53">
        <f>IFERROR(ROUND(SUM(T9:T11)*6/V6,3),0)</f>
        <v>0</v>
      </c>
      <c r="Y6" s="18">
        <v>5</v>
      </c>
      <c r="Z6" s="9">
        <f>Y6*6</f>
        <v>30</v>
      </c>
      <c r="AA6" s="47">
        <f>SUM(Z6:Z11)</f>
        <v>30</v>
      </c>
      <c r="AB6" s="50">
        <f>Z6*eO+Z7*eJ+Z8*eD+Z9*eC+Z10*eCP+Z11*eA</f>
        <v>30</v>
      </c>
      <c r="AC6" s="53">
        <f>IFERROR(ROUND(SUM(Y9:Y11)*6/AA6,3),0)</f>
        <v>0</v>
      </c>
      <c r="AD6" s="18">
        <v>9</v>
      </c>
      <c r="AE6" s="9">
        <f>AD6*6</f>
        <v>54</v>
      </c>
      <c r="AF6" s="47">
        <f>SUM(AE6:AE11)</f>
        <v>54</v>
      </c>
      <c r="AG6" s="50">
        <f>AE6*eO+AE7*eJ+AE8*eD+AE9*eC+AE10*eCP+AE11*eA</f>
        <v>54</v>
      </c>
      <c r="AH6" s="53">
        <f>IFERROR(ROUND(SUM(AD9:AD11)*6/AF6,3),0)</f>
        <v>0</v>
      </c>
      <c r="AI6" s="39">
        <f>ROUND((F6+K6+P6+U6+Z6+AE6)/6,0)</f>
        <v>39</v>
      </c>
      <c r="AJ6" s="47">
        <f>ROUND((G6+L6+Q6+V6+AA6+AF6)/6,0)</f>
        <v>41</v>
      </c>
      <c r="AK6" s="50">
        <f>ROUND((H6+M6+R6+W6+AB6+AG6)/6,0)</f>
        <v>42</v>
      </c>
      <c r="AL6" s="126">
        <f>IFERROR(ROUND((G6*I6+L6*N6+Q6*S6+V6*X6+AA6*AC6+AF6*AH6)/(6*AJ6),3),0)</f>
        <v>2.4E-2</v>
      </c>
      <c r="AM6" s="47">
        <f>AJ6+AJ12+AJ18</f>
        <v>134</v>
      </c>
      <c r="AN6" s="50">
        <f>AK6+AK12+AK18</f>
        <v>140</v>
      </c>
      <c r="AO6" s="158">
        <f>IFERROR(ROUND((AJ6*AL6+AJ12*AL12+AJ18*AL18)/AM6,3),0)</f>
        <v>5.1999999999999998E-2</v>
      </c>
      <c r="AP6" s="174">
        <f>'Obliczenia k15'!I34</f>
        <v>0.81707317073170727</v>
      </c>
      <c r="AQ6" s="30"/>
      <c r="AR6" s="30"/>
      <c r="AS6" s="30"/>
      <c r="AT6" s="30"/>
      <c r="AU6" s="30"/>
      <c r="AV6" s="30"/>
      <c r="AW6" s="30"/>
      <c r="AX6" s="30"/>
      <c r="AY6" s="30"/>
      <c r="AZ6" s="32"/>
    </row>
    <row r="7" spans="1:52" ht="12.95" customHeight="1">
      <c r="A7" s="61"/>
      <c r="B7" s="57"/>
      <c r="C7" s="45"/>
      <c r="D7" s="10" t="s">
        <v>4</v>
      </c>
      <c r="E7" s="19">
        <v>0</v>
      </c>
      <c r="F7" s="11">
        <f t="shared" ref="F7:F70" si="0">E7*6</f>
        <v>0</v>
      </c>
      <c r="G7" s="48"/>
      <c r="H7" s="51"/>
      <c r="I7" s="54"/>
      <c r="J7" s="19">
        <v>0</v>
      </c>
      <c r="K7" s="11">
        <f t="shared" ref="K7:K70" si="1">J7*6</f>
        <v>0</v>
      </c>
      <c r="L7" s="48"/>
      <c r="M7" s="51"/>
      <c r="N7" s="54"/>
      <c r="O7" s="19">
        <v>0</v>
      </c>
      <c r="P7" s="11">
        <f t="shared" ref="P7:P70" si="2">O7*6</f>
        <v>0</v>
      </c>
      <c r="Q7" s="48"/>
      <c r="R7" s="51"/>
      <c r="S7" s="54"/>
      <c r="T7" s="19">
        <v>0</v>
      </c>
      <c r="U7" s="11">
        <f t="shared" ref="U7:U70" si="3">T7*6</f>
        <v>0</v>
      </c>
      <c r="V7" s="48"/>
      <c r="W7" s="51"/>
      <c r="X7" s="54"/>
      <c r="Y7" s="19">
        <v>0</v>
      </c>
      <c r="Z7" s="11">
        <f t="shared" ref="Z7:Z70" si="4">Y7*6</f>
        <v>0</v>
      </c>
      <c r="AA7" s="48"/>
      <c r="AB7" s="51"/>
      <c r="AC7" s="54"/>
      <c r="AD7" s="19">
        <v>0</v>
      </c>
      <c r="AE7" s="11">
        <f t="shared" ref="AE7:AE70" si="5">AD7*6</f>
        <v>0</v>
      </c>
      <c r="AF7" s="48"/>
      <c r="AG7" s="51"/>
      <c r="AH7" s="54"/>
      <c r="AI7" s="40">
        <f t="shared" ref="AI7:AI70" si="6">ROUND((F7+K7+P7+U7+Z7+AE7)/6,0)</f>
        <v>0</v>
      </c>
      <c r="AJ7" s="48"/>
      <c r="AK7" s="51"/>
      <c r="AL7" s="127"/>
      <c r="AM7" s="48"/>
      <c r="AN7" s="51"/>
      <c r="AO7" s="159"/>
      <c r="AP7" s="175"/>
      <c r="AQ7" s="30"/>
      <c r="AR7" s="30"/>
      <c r="AS7" s="30"/>
      <c r="AT7" s="30"/>
      <c r="AU7" s="30"/>
      <c r="AV7" s="30"/>
      <c r="AW7" s="30"/>
      <c r="AX7" s="30"/>
      <c r="AY7" s="30"/>
      <c r="AZ7" s="32"/>
    </row>
    <row r="8" spans="1:52" ht="12.95" customHeight="1">
      <c r="A8" s="61"/>
      <c r="B8" s="57"/>
      <c r="C8" s="45"/>
      <c r="D8" s="12" t="s">
        <v>5</v>
      </c>
      <c r="E8" s="20">
        <v>0</v>
      </c>
      <c r="F8" s="13">
        <f t="shared" si="0"/>
        <v>0</v>
      </c>
      <c r="G8" s="48"/>
      <c r="H8" s="51"/>
      <c r="I8" s="54"/>
      <c r="J8" s="20">
        <v>0</v>
      </c>
      <c r="K8" s="13">
        <f t="shared" si="1"/>
        <v>0</v>
      </c>
      <c r="L8" s="48"/>
      <c r="M8" s="51"/>
      <c r="N8" s="54"/>
      <c r="O8" s="20">
        <v>1</v>
      </c>
      <c r="P8" s="13">
        <f t="shared" si="2"/>
        <v>6</v>
      </c>
      <c r="Q8" s="48"/>
      <c r="R8" s="51"/>
      <c r="S8" s="54"/>
      <c r="T8" s="20">
        <v>0</v>
      </c>
      <c r="U8" s="13">
        <f t="shared" si="3"/>
        <v>0</v>
      </c>
      <c r="V8" s="48"/>
      <c r="W8" s="51"/>
      <c r="X8" s="54"/>
      <c r="Y8" s="20">
        <v>0</v>
      </c>
      <c r="Z8" s="13">
        <f t="shared" si="4"/>
        <v>0</v>
      </c>
      <c r="AA8" s="48"/>
      <c r="AB8" s="51"/>
      <c r="AC8" s="54"/>
      <c r="AD8" s="20">
        <v>0</v>
      </c>
      <c r="AE8" s="13">
        <f t="shared" si="5"/>
        <v>0</v>
      </c>
      <c r="AF8" s="48"/>
      <c r="AG8" s="51"/>
      <c r="AH8" s="54"/>
      <c r="AI8" s="41">
        <f t="shared" si="6"/>
        <v>1</v>
      </c>
      <c r="AJ8" s="48"/>
      <c r="AK8" s="51"/>
      <c r="AL8" s="127"/>
      <c r="AM8" s="48"/>
      <c r="AN8" s="51"/>
      <c r="AO8" s="159"/>
      <c r="AP8" s="175"/>
      <c r="AQ8" s="30"/>
      <c r="AR8" s="30"/>
      <c r="AS8" s="30"/>
      <c r="AT8" s="30"/>
      <c r="AU8" s="30"/>
      <c r="AV8" s="30"/>
      <c r="AW8" s="30"/>
      <c r="AX8" s="30"/>
      <c r="AY8" s="30"/>
      <c r="AZ8" s="32"/>
    </row>
    <row r="9" spans="1:52" ht="12.95" customHeight="1">
      <c r="A9" s="61"/>
      <c r="B9" s="57"/>
      <c r="C9" s="45"/>
      <c r="D9" s="10" t="s">
        <v>6</v>
      </c>
      <c r="E9" s="19">
        <v>0</v>
      </c>
      <c r="F9" s="11">
        <f t="shared" si="0"/>
        <v>0</v>
      </c>
      <c r="G9" s="48"/>
      <c r="H9" s="51"/>
      <c r="I9" s="54"/>
      <c r="J9" s="19">
        <v>1</v>
      </c>
      <c r="K9" s="11">
        <f t="shared" si="1"/>
        <v>6</v>
      </c>
      <c r="L9" s="48"/>
      <c r="M9" s="51"/>
      <c r="N9" s="54"/>
      <c r="O9" s="19">
        <v>0</v>
      </c>
      <c r="P9" s="11">
        <f t="shared" si="2"/>
        <v>0</v>
      </c>
      <c r="Q9" s="48"/>
      <c r="R9" s="51"/>
      <c r="S9" s="54"/>
      <c r="T9" s="19">
        <v>0</v>
      </c>
      <c r="U9" s="11">
        <f t="shared" si="3"/>
        <v>0</v>
      </c>
      <c r="V9" s="48"/>
      <c r="W9" s="51"/>
      <c r="X9" s="54"/>
      <c r="Y9" s="19">
        <v>0</v>
      </c>
      <c r="Z9" s="11">
        <f t="shared" si="4"/>
        <v>0</v>
      </c>
      <c r="AA9" s="48"/>
      <c r="AB9" s="51"/>
      <c r="AC9" s="54"/>
      <c r="AD9" s="19">
        <v>0</v>
      </c>
      <c r="AE9" s="11">
        <f t="shared" si="5"/>
        <v>0</v>
      </c>
      <c r="AF9" s="48"/>
      <c r="AG9" s="51"/>
      <c r="AH9" s="54"/>
      <c r="AI9" s="40">
        <f t="shared" si="6"/>
        <v>1</v>
      </c>
      <c r="AJ9" s="48"/>
      <c r="AK9" s="51"/>
      <c r="AL9" s="127"/>
      <c r="AM9" s="48"/>
      <c r="AN9" s="51"/>
      <c r="AO9" s="159"/>
      <c r="AP9" s="175"/>
      <c r="AQ9" s="30"/>
      <c r="AR9" s="30"/>
      <c r="AS9" s="30"/>
      <c r="AT9" s="30"/>
      <c r="AU9" s="30"/>
      <c r="AV9" s="30"/>
      <c r="AW9" s="30"/>
      <c r="AX9" s="30"/>
      <c r="AY9" s="30"/>
      <c r="AZ9" s="32"/>
    </row>
    <row r="10" spans="1:52" ht="12.95" customHeight="1">
      <c r="A10" s="61"/>
      <c r="B10" s="57"/>
      <c r="C10" s="45"/>
      <c r="D10" s="12" t="s">
        <v>7</v>
      </c>
      <c r="E10" s="20">
        <v>0</v>
      </c>
      <c r="F10" s="13">
        <f t="shared" si="0"/>
        <v>0</v>
      </c>
      <c r="G10" s="48"/>
      <c r="H10" s="51"/>
      <c r="I10" s="54"/>
      <c r="J10" s="20">
        <v>0</v>
      </c>
      <c r="K10" s="13">
        <f t="shared" si="1"/>
        <v>0</v>
      </c>
      <c r="L10" s="48"/>
      <c r="M10" s="51"/>
      <c r="N10" s="54"/>
      <c r="O10" s="20">
        <v>0</v>
      </c>
      <c r="P10" s="13">
        <f t="shared" si="2"/>
        <v>0</v>
      </c>
      <c r="Q10" s="48"/>
      <c r="R10" s="51"/>
      <c r="S10" s="54"/>
      <c r="T10" s="20">
        <v>0</v>
      </c>
      <c r="U10" s="13">
        <f t="shared" si="3"/>
        <v>0</v>
      </c>
      <c r="V10" s="48"/>
      <c r="W10" s="51"/>
      <c r="X10" s="54"/>
      <c r="Y10" s="20">
        <v>0</v>
      </c>
      <c r="Z10" s="13">
        <f t="shared" si="4"/>
        <v>0</v>
      </c>
      <c r="AA10" s="48"/>
      <c r="AB10" s="51"/>
      <c r="AC10" s="54"/>
      <c r="AD10" s="20">
        <v>0</v>
      </c>
      <c r="AE10" s="13">
        <f t="shared" si="5"/>
        <v>0</v>
      </c>
      <c r="AF10" s="48"/>
      <c r="AG10" s="51"/>
      <c r="AH10" s="54"/>
      <c r="AI10" s="41">
        <f t="shared" si="6"/>
        <v>0</v>
      </c>
      <c r="AJ10" s="48"/>
      <c r="AK10" s="51"/>
      <c r="AL10" s="127"/>
      <c r="AM10" s="48"/>
      <c r="AN10" s="51"/>
      <c r="AO10" s="159"/>
      <c r="AP10" s="175"/>
      <c r="AQ10" s="30"/>
      <c r="AR10" s="30"/>
      <c r="AS10" s="30"/>
      <c r="AT10" s="30"/>
      <c r="AU10" s="30"/>
      <c r="AV10" s="30"/>
      <c r="AW10" s="30"/>
      <c r="AX10" s="30"/>
      <c r="AY10" s="30"/>
      <c r="AZ10" s="32"/>
    </row>
    <row r="11" spans="1:52" ht="12.95" customHeight="1" thickBot="1">
      <c r="A11" s="61"/>
      <c r="B11" s="63"/>
      <c r="C11" s="46"/>
      <c r="D11" s="14" t="s">
        <v>8</v>
      </c>
      <c r="E11" s="21">
        <v>0</v>
      </c>
      <c r="F11" s="15">
        <f t="shared" si="0"/>
        <v>0</v>
      </c>
      <c r="G11" s="49"/>
      <c r="H11" s="52"/>
      <c r="I11" s="55"/>
      <c r="J11" s="21">
        <v>0</v>
      </c>
      <c r="K11" s="15">
        <f t="shared" si="1"/>
        <v>0</v>
      </c>
      <c r="L11" s="49"/>
      <c r="M11" s="52"/>
      <c r="N11" s="55"/>
      <c r="O11" s="21">
        <v>0</v>
      </c>
      <c r="P11" s="15">
        <f t="shared" si="2"/>
        <v>0</v>
      </c>
      <c r="Q11" s="49"/>
      <c r="R11" s="52"/>
      <c r="S11" s="55"/>
      <c r="T11" s="21">
        <v>0</v>
      </c>
      <c r="U11" s="15">
        <f t="shared" si="3"/>
        <v>0</v>
      </c>
      <c r="V11" s="49"/>
      <c r="W11" s="52"/>
      <c r="X11" s="55"/>
      <c r="Y11" s="21">
        <v>0</v>
      </c>
      <c r="Z11" s="15">
        <f t="shared" si="4"/>
        <v>0</v>
      </c>
      <c r="AA11" s="49"/>
      <c r="AB11" s="52"/>
      <c r="AC11" s="55"/>
      <c r="AD11" s="21">
        <v>0</v>
      </c>
      <c r="AE11" s="15">
        <f t="shared" si="5"/>
        <v>0</v>
      </c>
      <c r="AF11" s="49"/>
      <c r="AG11" s="52"/>
      <c r="AH11" s="55"/>
      <c r="AI11" s="42">
        <f t="shared" si="6"/>
        <v>0</v>
      </c>
      <c r="AJ11" s="49"/>
      <c r="AK11" s="52"/>
      <c r="AL11" s="128"/>
      <c r="AM11" s="48"/>
      <c r="AN11" s="51"/>
      <c r="AO11" s="159"/>
      <c r="AP11" s="175"/>
      <c r="AQ11" s="30"/>
      <c r="AR11" s="30"/>
      <c r="AS11" s="30"/>
      <c r="AT11" s="30"/>
      <c r="AU11" s="30"/>
      <c r="AV11" s="30"/>
      <c r="AW11" s="30"/>
      <c r="AX11" s="30"/>
      <c r="AY11" s="30"/>
      <c r="AZ11" s="32"/>
    </row>
    <row r="12" spans="1:52" ht="12.95" customHeight="1">
      <c r="A12" s="61"/>
      <c r="B12" s="56" t="s">
        <v>1</v>
      </c>
      <c r="C12" s="44" t="s">
        <v>13</v>
      </c>
      <c r="D12" s="8" t="s">
        <v>3</v>
      </c>
      <c r="E12" s="26">
        <v>6</v>
      </c>
      <c r="F12" s="17">
        <f>E12*6</f>
        <v>36</v>
      </c>
      <c r="G12" s="47">
        <f>SUM(F12:F17)</f>
        <v>36</v>
      </c>
      <c r="H12" s="50">
        <f>F12*eO+F13*eJ+F14*eD+F15*eC+F16*eCP+F17*eA</f>
        <v>36</v>
      </c>
      <c r="I12" s="53">
        <f>IFERROR(ROUND(SUM(E15:E17)*6/G12,3),0)</f>
        <v>0</v>
      </c>
      <c r="J12" s="26">
        <v>8</v>
      </c>
      <c r="K12" s="17">
        <f>J12*6</f>
        <v>48</v>
      </c>
      <c r="L12" s="47">
        <f>SUM(K12:K17)</f>
        <v>54</v>
      </c>
      <c r="M12" s="50">
        <f>K12*eO+K13*eJ+K14*eD+K15*eC+K16*eCP+K17*eA</f>
        <v>54</v>
      </c>
      <c r="N12" s="53">
        <f>IFERROR(ROUND(SUM(J15:J17)*6/L12,3),0)</f>
        <v>0</v>
      </c>
      <c r="O12" s="26">
        <v>4</v>
      </c>
      <c r="P12" s="17">
        <f>O12*6</f>
        <v>24</v>
      </c>
      <c r="Q12" s="47">
        <f>SUM(P12:P17)</f>
        <v>30</v>
      </c>
      <c r="R12" s="50">
        <f>P12*eO+P13*eJ+P14*eD+P15*eC+P16*eCP+P17*eA</f>
        <v>34.200000000000003</v>
      </c>
      <c r="S12" s="53">
        <f>IFERROR(ROUND(SUM(O15:O17)*6/Q12,3),0)</f>
        <v>0.2</v>
      </c>
      <c r="T12" s="26">
        <v>7</v>
      </c>
      <c r="U12" s="17">
        <f>T12*6</f>
        <v>42</v>
      </c>
      <c r="V12" s="47">
        <f>SUM(U12:U17)</f>
        <v>42</v>
      </c>
      <c r="W12" s="50">
        <f>U12*eO+U13*eJ+U14*eD+U15*eC+U16*eCP+U17*eA</f>
        <v>42</v>
      </c>
      <c r="X12" s="53">
        <f>IFERROR(ROUND(SUM(T15:T17)*6/V12,3),0)</f>
        <v>0</v>
      </c>
      <c r="Y12" s="26">
        <v>8</v>
      </c>
      <c r="Z12" s="17">
        <f>Y12*6</f>
        <v>48</v>
      </c>
      <c r="AA12" s="47">
        <f>SUM(Z12:Z17)</f>
        <v>54</v>
      </c>
      <c r="AB12" s="50">
        <f>Z12*eO+Z13*eJ+Z14*eD+Z15*eC+Z16*eCP+Z17*eA</f>
        <v>58.2</v>
      </c>
      <c r="AC12" s="53">
        <f>IFERROR(ROUND(SUM(Y15:Y17)*6/AA12,3),0)</f>
        <v>0.111</v>
      </c>
      <c r="AD12" s="26">
        <v>6</v>
      </c>
      <c r="AE12" s="17">
        <f>AD12*6</f>
        <v>36</v>
      </c>
      <c r="AF12" s="47">
        <f>SUM(AE12:AE17)</f>
        <v>36</v>
      </c>
      <c r="AG12" s="50">
        <f>AE12*eO+AE13*eJ+AE14*eD+AE15*eC+AE16*eCP+AE17*eA</f>
        <v>36</v>
      </c>
      <c r="AH12" s="53">
        <f>IFERROR(ROUND(SUM(AD15:AD17)*6/AF12,3),0)</f>
        <v>0</v>
      </c>
      <c r="AI12" s="43">
        <f t="shared" si="6"/>
        <v>39</v>
      </c>
      <c r="AJ12" s="47">
        <f>ROUND((G12+L12+Q12+V12+AA12+AF12)/6,0)</f>
        <v>42</v>
      </c>
      <c r="AK12" s="50">
        <f>ROUND((H12+M12+R12+W12+AB12+AG12)/6,0)</f>
        <v>43</v>
      </c>
      <c r="AL12" s="126">
        <f>IFERROR(ROUND((G12*I12+L12*N12+Q12*S12+V12*X12+AA12*AC12+AF12*AH12)/(6*AJ12),3),0)</f>
        <v>4.8000000000000001E-2</v>
      </c>
      <c r="AM12" s="48"/>
      <c r="AN12" s="51"/>
      <c r="AO12" s="159"/>
      <c r="AP12" s="175"/>
      <c r="AQ12" s="30"/>
      <c r="AR12" s="30"/>
      <c r="AS12" s="30"/>
      <c r="AT12" s="30"/>
      <c r="AU12" s="30"/>
      <c r="AV12" s="30"/>
      <c r="AW12" s="30"/>
      <c r="AX12" s="30"/>
      <c r="AY12" s="30"/>
      <c r="AZ12" s="32"/>
    </row>
    <row r="13" spans="1:52" ht="12.95" customHeight="1">
      <c r="A13" s="61"/>
      <c r="B13" s="57"/>
      <c r="C13" s="45"/>
      <c r="D13" s="10" t="s">
        <v>4</v>
      </c>
      <c r="E13" s="19">
        <v>0</v>
      </c>
      <c r="F13" s="11">
        <f t="shared" si="0"/>
        <v>0</v>
      </c>
      <c r="G13" s="48"/>
      <c r="H13" s="51"/>
      <c r="I13" s="54"/>
      <c r="J13" s="19">
        <v>0</v>
      </c>
      <c r="K13" s="11">
        <f t="shared" si="1"/>
        <v>0</v>
      </c>
      <c r="L13" s="48"/>
      <c r="M13" s="51"/>
      <c r="N13" s="54"/>
      <c r="O13" s="19">
        <v>0</v>
      </c>
      <c r="P13" s="11">
        <f t="shared" si="2"/>
        <v>0</v>
      </c>
      <c r="Q13" s="48"/>
      <c r="R13" s="51"/>
      <c r="S13" s="54"/>
      <c r="T13" s="19">
        <v>0</v>
      </c>
      <c r="U13" s="11">
        <f t="shared" si="3"/>
        <v>0</v>
      </c>
      <c r="V13" s="48"/>
      <c r="W13" s="51"/>
      <c r="X13" s="54"/>
      <c r="Y13" s="19">
        <v>0</v>
      </c>
      <c r="Z13" s="11">
        <f t="shared" si="4"/>
        <v>0</v>
      </c>
      <c r="AA13" s="48"/>
      <c r="AB13" s="51"/>
      <c r="AC13" s="54"/>
      <c r="AD13" s="19">
        <v>0</v>
      </c>
      <c r="AE13" s="11">
        <f t="shared" si="5"/>
        <v>0</v>
      </c>
      <c r="AF13" s="48"/>
      <c r="AG13" s="51"/>
      <c r="AH13" s="54"/>
      <c r="AI13" s="40">
        <f t="shared" si="6"/>
        <v>0</v>
      </c>
      <c r="AJ13" s="48"/>
      <c r="AK13" s="51"/>
      <c r="AL13" s="127"/>
      <c r="AM13" s="48"/>
      <c r="AN13" s="51"/>
      <c r="AO13" s="159"/>
      <c r="AP13" s="175"/>
      <c r="AQ13" s="30"/>
      <c r="AR13" s="30"/>
      <c r="AS13" s="30"/>
      <c r="AT13" s="30"/>
      <c r="AU13" s="30"/>
      <c r="AV13" s="30"/>
      <c r="AW13" s="30"/>
      <c r="AX13" s="30"/>
      <c r="AY13" s="30"/>
      <c r="AZ13" s="32"/>
    </row>
    <row r="14" spans="1:52" ht="12.95" customHeight="1">
      <c r="A14" s="61"/>
      <c r="B14" s="57"/>
      <c r="C14" s="45"/>
      <c r="D14" s="12" t="s">
        <v>5</v>
      </c>
      <c r="E14" s="20">
        <v>0</v>
      </c>
      <c r="F14" s="13">
        <f t="shared" si="0"/>
        <v>0</v>
      </c>
      <c r="G14" s="48"/>
      <c r="H14" s="51"/>
      <c r="I14" s="54"/>
      <c r="J14" s="20">
        <v>1</v>
      </c>
      <c r="K14" s="13">
        <f t="shared" si="1"/>
        <v>6</v>
      </c>
      <c r="L14" s="48"/>
      <c r="M14" s="51"/>
      <c r="N14" s="54"/>
      <c r="O14" s="20">
        <v>0</v>
      </c>
      <c r="P14" s="13">
        <f t="shared" si="2"/>
        <v>0</v>
      </c>
      <c r="Q14" s="48"/>
      <c r="R14" s="51"/>
      <c r="S14" s="54"/>
      <c r="T14" s="20">
        <v>0</v>
      </c>
      <c r="U14" s="13">
        <f t="shared" si="3"/>
        <v>0</v>
      </c>
      <c r="V14" s="48"/>
      <c r="W14" s="51"/>
      <c r="X14" s="54"/>
      <c r="Y14" s="20">
        <v>0</v>
      </c>
      <c r="Z14" s="13">
        <f t="shared" si="4"/>
        <v>0</v>
      </c>
      <c r="AA14" s="48"/>
      <c r="AB14" s="51"/>
      <c r="AC14" s="54"/>
      <c r="AD14" s="20">
        <v>0</v>
      </c>
      <c r="AE14" s="13">
        <f t="shared" si="5"/>
        <v>0</v>
      </c>
      <c r="AF14" s="48"/>
      <c r="AG14" s="51"/>
      <c r="AH14" s="54"/>
      <c r="AI14" s="41">
        <f t="shared" si="6"/>
        <v>1</v>
      </c>
      <c r="AJ14" s="48"/>
      <c r="AK14" s="51"/>
      <c r="AL14" s="127"/>
      <c r="AM14" s="48"/>
      <c r="AN14" s="51"/>
      <c r="AO14" s="159"/>
      <c r="AP14" s="175"/>
      <c r="AQ14" s="30"/>
      <c r="AR14" s="30"/>
      <c r="AS14" s="30"/>
      <c r="AT14" s="30"/>
      <c r="AU14" s="30"/>
      <c r="AV14" s="30"/>
      <c r="AW14" s="30"/>
      <c r="AX14" s="30"/>
      <c r="AY14" s="30"/>
      <c r="AZ14" s="32"/>
    </row>
    <row r="15" spans="1:52" ht="12.95" customHeight="1">
      <c r="A15" s="61"/>
      <c r="B15" s="57"/>
      <c r="C15" s="45"/>
      <c r="D15" s="10" t="s">
        <v>6</v>
      </c>
      <c r="E15" s="19">
        <v>0</v>
      </c>
      <c r="F15" s="11">
        <f t="shared" si="0"/>
        <v>0</v>
      </c>
      <c r="G15" s="48"/>
      <c r="H15" s="51"/>
      <c r="I15" s="54"/>
      <c r="J15" s="19">
        <v>0</v>
      </c>
      <c r="K15" s="11">
        <f t="shared" si="1"/>
        <v>0</v>
      </c>
      <c r="L15" s="48"/>
      <c r="M15" s="51"/>
      <c r="N15" s="54"/>
      <c r="O15" s="19">
        <v>0</v>
      </c>
      <c r="P15" s="11">
        <f t="shared" si="2"/>
        <v>0</v>
      </c>
      <c r="Q15" s="48"/>
      <c r="R15" s="51"/>
      <c r="S15" s="54"/>
      <c r="T15" s="19">
        <v>0</v>
      </c>
      <c r="U15" s="11">
        <f t="shared" si="3"/>
        <v>0</v>
      </c>
      <c r="V15" s="48"/>
      <c r="W15" s="51"/>
      <c r="X15" s="54"/>
      <c r="Y15" s="19">
        <v>0</v>
      </c>
      <c r="Z15" s="11">
        <f t="shared" si="4"/>
        <v>0</v>
      </c>
      <c r="AA15" s="48"/>
      <c r="AB15" s="51"/>
      <c r="AC15" s="54"/>
      <c r="AD15" s="19">
        <v>0</v>
      </c>
      <c r="AE15" s="11">
        <f t="shared" si="5"/>
        <v>0</v>
      </c>
      <c r="AF15" s="48"/>
      <c r="AG15" s="51"/>
      <c r="AH15" s="54"/>
      <c r="AI15" s="40">
        <f t="shared" si="6"/>
        <v>0</v>
      </c>
      <c r="AJ15" s="48"/>
      <c r="AK15" s="51"/>
      <c r="AL15" s="127"/>
      <c r="AM15" s="48"/>
      <c r="AN15" s="51"/>
      <c r="AO15" s="159"/>
      <c r="AP15" s="175"/>
      <c r="AQ15" s="30"/>
      <c r="AR15" s="30"/>
      <c r="AS15" s="30"/>
      <c r="AT15" s="30"/>
      <c r="AU15" s="30"/>
      <c r="AV15" s="30"/>
      <c r="AW15" s="30"/>
      <c r="AX15" s="30"/>
      <c r="AY15" s="30"/>
      <c r="AZ15" s="32"/>
    </row>
    <row r="16" spans="1:52" ht="12.95" customHeight="1">
      <c r="A16" s="61"/>
      <c r="B16" s="57"/>
      <c r="C16" s="45"/>
      <c r="D16" s="12" t="s">
        <v>7</v>
      </c>
      <c r="E16" s="20">
        <v>0</v>
      </c>
      <c r="F16" s="13">
        <f t="shared" si="0"/>
        <v>0</v>
      </c>
      <c r="G16" s="48"/>
      <c r="H16" s="51"/>
      <c r="I16" s="54"/>
      <c r="J16" s="20">
        <v>0</v>
      </c>
      <c r="K16" s="13">
        <f t="shared" si="1"/>
        <v>0</v>
      </c>
      <c r="L16" s="48"/>
      <c r="M16" s="51"/>
      <c r="N16" s="54"/>
      <c r="O16" s="20">
        <v>0</v>
      </c>
      <c r="P16" s="13">
        <f t="shared" si="2"/>
        <v>0</v>
      </c>
      <c r="Q16" s="48"/>
      <c r="R16" s="51"/>
      <c r="S16" s="54"/>
      <c r="T16" s="20">
        <v>0</v>
      </c>
      <c r="U16" s="13">
        <f t="shared" si="3"/>
        <v>0</v>
      </c>
      <c r="V16" s="48"/>
      <c r="W16" s="51"/>
      <c r="X16" s="54"/>
      <c r="Y16" s="20">
        <v>0</v>
      </c>
      <c r="Z16" s="13">
        <f t="shared" si="4"/>
        <v>0</v>
      </c>
      <c r="AA16" s="48"/>
      <c r="AB16" s="51"/>
      <c r="AC16" s="54"/>
      <c r="AD16" s="20">
        <v>0</v>
      </c>
      <c r="AE16" s="13">
        <f t="shared" si="5"/>
        <v>0</v>
      </c>
      <c r="AF16" s="48"/>
      <c r="AG16" s="51"/>
      <c r="AH16" s="54"/>
      <c r="AI16" s="41">
        <f t="shared" si="6"/>
        <v>0</v>
      </c>
      <c r="AJ16" s="48"/>
      <c r="AK16" s="51"/>
      <c r="AL16" s="127"/>
      <c r="AM16" s="48"/>
      <c r="AN16" s="51"/>
      <c r="AO16" s="159"/>
      <c r="AP16" s="175"/>
      <c r="AQ16" s="30"/>
      <c r="AR16" s="30"/>
      <c r="AS16" s="30"/>
      <c r="AT16" s="30"/>
      <c r="AU16" s="30"/>
      <c r="AV16" s="30"/>
      <c r="AW16" s="30"/>
      <c r="AX16" s="30"/>
      <c r="AY16" s="30"/>
      <c r="AZ16" s="32"/>
    </row>
    <row r="17" spans="1:52" ht="12.95" customHeight="1" thickBot="1">
      <c r="A17" s="61"/>
      <c r="B17" s="63"/>
      <c r="C17" s="46"/>
      <c r="D17" s="14" t="s">
        <v>8</v>
      </c>
      <c r="E17" s="21">
        <v>0</v>
      </c>
      <c r="F17" s="15">
        <f t="shared" si="0"/>
        <v>0</v>
      </c>
      <c r="G17" s="49"/>
      <c r="H17" s="52"/>
      <c r="I17" s="55"/>
      <c r="J17" s="21">
        <v>0</v>
      </c>
      <c r="K17" s="15">
        <f t="shared" si="1"/>
        <v>0</v>
      </c>
      <c r="L17" s="49"/>
      <c r="M17" s="52"/>
      <c r="N17" s="55"/>
      <c r="O17" s="21">
        <v>1</v>
      </c>
      <c r="P17" s="15">
        <f t="shared" si="2"/>
        <v>6</v>
      </c>
      <c r="Q17" s="49"/>
      <c r="R17" s="52"/>
      <c r="S17" s="55"/>
      <c r="T17" s="21">
        <v>0</v>
      </c>
      <c r="U17" s="15">
        <f t="shared" si="3"/>
        <v>0</v>
      </c>
      <c r="V17" s="49"/>
      <c r="W17" s="52"/>
      <c r="X17" s="55"/>
      <c r="Y17" s="21">
        <v>1</v>
      </c>
      <c r="Z17" s="15">
        <f t="shared" si="4"/>
        <v>6</v>
      </c>
      <c r="AA17" s="49"/>
      <c r="AB17" s="52"/>
      <c r="AC17" s="55"/>
      <c r="AD17" s="21">
        <v>0</v>
      </c>
      <c r="AE17" s="15">
        <f t="shared" si="5"/>
        <v>0</v>
      </c>
      <c r="AF17" s="49"/>
      <c r="AG17" s="52"/>
      <c r="AH17" s="55"/>
      <c r="AI17" s="42">
        <f t="shared" si="6"/>
        <v>2</v>
      </c>
      <c r="AJ17" s="49"/>
      <c r="AK17" s="52"/>
      <c r="AL17" s="128"/>
      <c r="AM17" s="48"/>
      <c r="AN17" s="51"/>
      <c r="AO17" s="159"/>
      <c r="AP17" s="175"/>
      <c r="AQ17" s="30"/>
      <c r="AR17" s="30"/>
      <c r="AS17" s="30"/>
      <c r="AT17" s="30"/>
      <c r="AU17" s="30"/>
      <c r="AV17" s="30"/>
      <c r="AW17" s="30"/>
      <c r="AX17" s="30"/>
      <c r="AY17" s="30"/>
      <c r="AZ17" s="32"/>
    </row>
    <row r="18" spans="1:52" ht="12.95" customHeight="1">
      <c r="A18" s="61"/>
      <c r="B18" s="56" t="s">
        <v>2</v>
      </c>
      <c r="C18" s="44" t="s">
        <v>15</v>
      </c>
      <c r="D18" s="8" t="s">
        <v>3</v>
      </c>
      <c r="E18" s="18">
        <v>8</v>
      </c>
      <c r="F18" s="9">
        <f>E18*6</f>
        <v>48</v>
      </c>
      <c r="G18" s="47">
        <f>SUM(F18:F23)</f>
        <v>48</v>
      </c>
      <c r="H18" s="50">
        <f>F18*eO+F19*eJ+F20*eD+F21*eC+F22*eCP+F23*eA</f>
        <v>48</v>
      </c>
      <c r="I18" s="53">
        <f>IFERROR(ROUND(SUM(E21:E23)*6/G18,3),0)</f>
        <v>0</v>
      </c>
      <c r="J18" s="18">
        <v>10</v>
      </c>
      <c r="K18" s="9">
        <f>J18*6</f>
        <v>60</v>
      </c>
      <c r="L18" s="47">
        <f>SUM(K18:K23)</f>
        <v>66</v>
      </c>
      <c r="M18" s="50">
        <f>K18*eO+K19*eJ+K20*eD+K21*eC+K22*eCP+K23*eA</f>
        <v>70.2</v>
      </c>
      <c r="N18" s="53">
        <f>IFERROR(ROUND(SUM(J21:J23)*6/L18,3),0)</f>
        <v>9.0999999999999998E-2</v>
      </c>
      <c r="O18" s="18">
        <v>8</v>
      </c>
      <c r="P18" s="9">
        <f>O18*6</f>
        <v>48</v>
      </c>
      <c r="Q18" s="47">
        <f>SUM(P18:P23)</f>
        <v>60</v>
      </c>
      <c r="R18" s="50">
        <f>P18*eO+P19*eJ+P20*eD+P21*eC+P22*eCP+P23*eA</f>
        <v>60</v>
      </c>
      <c r="S18" s="53">
        <f>IFERROR(ROUND(SUM(O21:O23)*6/Q18,3),0)</f>
        <v>0</v>
      </c>
      <c r="T18" s="18">
        <v>9</v>
      </c>
      <c r="U18" s="9">
        <f>T18*6</f>
        <v>54</v>
      </c>
      <c r="V18" s="47">
        <f>SUM(U18:U23)</f>
        <v>60</v>
      </c>
      <c r="W18" s="50">
        <f>U18*eO+U19*eJ+U20*eD+U21*eC+U22*eCP+U23*eA</f>
        <v>69</v>
      </c>
      <c r="X18" s="53">
        <f>IFERROR(ROUND(SUM(T21:T23)*6/V18,3),0)</f>
        <v>0.1</v>
      </c>
      <c r="Y18" s="18">
        <v>5</v>
      </c>
      <c r="Z18" s="9">
        <f>Y18*6</f>
        <v>30</v>
      </c>
      <c r="AA18" s="47">
        <f>SUM(Z18:Z23)</f>
        <v>42</v>
      </c>
      <c r="AB18" s="50">
        <f>Z18*eO+Z19*eJ+Z20*eD+Z21*eC+Z22*eCP+Z23*eA</f>
        <v>50.400000000000006</v>
      </c>
      <c r="AC18" s="53">
        <f>IFERROR(ROUND(SUM(Y21:Y23)*6/AA18,3),0)</f>
        <v>0.28599999999999998</v>
      </c>
      <c r="AD18" s="18">
        <v>5</v>
      </c>
      <c r="AE18" s="9">
        <f>AD18*6</f>
        <v>30</v>
      </c>
      <c r="AF18" s="47">
        <f>SUM(AE18:AE23)</f>
        <v>30</v>
      </c>
      <c r="AG18" s="50">
        <f>AE18*eO+AE19*eJ+AE20*eD+AE21*eC+AE22*eCP+AE23*eA</f>
        <v>30</v>
      </c>
      <c r="AH18" s="53">
        <f>IFERROR(ROUND(SUM(AD21:AD23)*6/AF18,3),0)</f>
        <v>0</v>
      </c>
      <c r="AI18" s="39">
        <f t="shared" si="6"/>
        <v>45</v>
      </c>
      <c r="AJ18" s="47">
        <f>ROUND((G18+L18+Q18+V18+AA18+AF18)/6,0)</f>
        <v>51</v>
      </c>
      <c r="AK18" s="50">
        <f>ROUND((H18+M18+R18+W18+AB18+AG18)/6,0)</f>
        <v>55</v>
      </c>
      <c r="AL18" s="126">
        <f>IFERROR(ROUND((G18*I18+L18*N18+Q18*S18+V18*X18+AA18*AC18+AF18*AH18)/(6*AJ18),3),0)</f>
        <v>7.8E-2</v>
      </c>
      <c r="AM18" s="48"/>
      <c r="AN18" s="51"/>
      <c r="AO18" s="159"/>
      <c r="AP18" s="175"/>
      <c r="AQ18" s="30"/>
      <c r="AR18" s="30"/>
      <c r="AS18" s="30"/>
      <c r="AT18" s="30"/>
      <c r="AU18" s="30"/>
      <c r="AV18" s="30"/>
      <c r="AW18" s="30"/>
      <c r="AX18" s="30"/>
      <c r="AY18" s="30"/>
      <c r="AZ18" s="32"/>
    </row>
    <row r="19" spans="1:52" ht="12.95" customHeight="1">
      <c r="A19" s="61"/>
      <c r="B19" s="57"/>
      <c r="C19" s="45"/>
      <c r="D19" s="10" t="s">
        <v>4</v>
      </c>
      <c r="E19" s="19">
        <v>0</v>
      </c>
      <c r="F19" s="11">
        <f t="shared" si="0"/>
        <v>0</v>
      </c>
      <c r="G19" s="48"/>
      <c r="H19" s="51"/>
      <c r="I19" s="54"/>
      <c r="J19" s="19">
        <v>0</v>
      </c>
      <c r="K19" s="11">
        <f t="shared" si="1"/>
        <v>0</v>
      </c>
      <c r="L19" s="48"/>
      <c r="M19" s="51"/>
      <c r="N19" s="54"/>
      <c r="O19" s="19">
        <v>0</v>
      </c>
      <c r="P19" s="11">
        <f t="shared" si="2"/>
        <v>0</v>
      </c>
      <c r="Q19" s="48"/>
      <c r="R19" s="51"/>
      <c r="S19" s="54"/>
      <c r="T19" s="19">
        <v>0</v>
      </c>
      <c r="U19" s="11">
        <f t="shared" si="3"/>
        <v>0</v>
      </c>
      <c r="V19" s="48"/>
      <c r="W19" s="51"/>
      <c r="X19" s="54"/>
      <c r="Y19" s="19">
        <v>0</v>
      </c>
      <c r="Z19" s="11">
        <f t="shared" si="4"/>
        <v>0</v>
      </c>
      <c r="AA19" s="48"/>
      <c r="AB19" s="51"/>
      <c r="AC19" s="54"/>
      <c r="AD19" s="19">
        <v>0</v>
      </c>
      <c r="AE19" s="11">
        <f t="shared" si="5"/>
        <v>0</v>
      </c>
      <c r="AF19" s="48"/>
      <c r="AG19" s="51"/>
      <c r="AH19" s="54"/>
      <c r="AI19" s="40">
        <f t="shared" si="6"/>
        <v>0</v>
      </c>
      <c r="AJ19" s="48"/>
      <c r="AK19" s="51"/>
      <c r="AL19" s="127"/>
      <c r="AM19" s="48"/>
      <c r="AN19" s="51"/>
      <c r="AO19" s="159"/>
      <c r="AP19" s="175"/>
      <c r="AQ19" s="30"/>
      <c r="AR19" s="30"/>
      <c r="AS19" s="30"/>
      <c r="AT19" s="30"/>
      <c r="AU19" s="30"/>
      <c r="AV19" s="30"/>
      <c r="AW19" s="30"/>
      <c r="AX19" s="30"/>
      <c r="AY19" s="30"/>
      <c r="AZ19" s="32"/>
    </row>
    <row r="20" spans="1:52" ht="12.95" customHeight="1">
      <c r="A20" s="61"/>
      <c r="B20" s="57"/>
      <c r="C20" s="45"/>
      <c r="D20" s="12" t="s">
        <v>5</v>
      </c>
      <c r="E20" s="20">
        <v>0</v>
      </c>
      <c r="F20" s="13">
        <f t="shared" si="0"/>
        <v>0</v>
      </c>
      <c r="G20" s="48"/>
      <c r="H20" s="51"/>
      <c r="I20" s="54"/>
      <c r="J20" s="20">
        <v>0</v>
      </c>
      <c r="K20" s="13">
        <f t="shared" si="1"/>
        <v>0</v>
      </c>
      <c r="L20" s="48"/>
      <c r="M20" s="51"/>
      <c r="N20" s="54"/>
      <c r="O20" s="20">
        <v>2</v>
      </c>
      <c r="P20" s="13">
        <f t="shared" si="2"/>
        <v>12</v>
      </c>
      <c r="Q20" s="48"/>
      <c r="R20" s="51"/>
      <c r="S20" s="54"/>
      <c r="T20" s="20">
        <v>0</v>
      </c>
      <c r="U20" s="13">
        <f t="shared" si="3"/>
        <v>0</v>
      </c>
      <c r="V20" s="48"/>
      <c r="W20" s="51"/>
      <c r="X20" s="54"/>
      <c r="Y20" s="20">
        <v>0</v>
      </c>
      <c r="Z20" s="13">
        <f t="shared" si="4"/>
        <v>0</v>
      </c>
      <c r="AA20" s="48"/>
      <c r="AB20" s="51"/>
      <c r="AC20" s="54"/>
      <c r="AD20" s="20">
        <v>0</v>
      </c>
      <c r="AE20" s="13">
        <f t="shared" si="5"/>
        <v>0</v>
      </c>
      <c r="AF20" s="48"/>
      <c r="AG20" s="51"/>
      <c r="AH20" s="54"/>
      <c r="AI20" s="41">
        <f t="shared" si="6"/>
        <v>2</v>
      </c>
      <c r="AJ20" s="48"/>
      <c r="AK20" s="51"/>
      <c r="AL20" s="127"/>
      <c r="AM20" s="48"/>
      <c r="AN20" s="51"/>
      <c r="AO20" s="159"/>
      <c r="AP20" s="175"/>
      <c r="AQ20" s="30"/>
      <c r="AR20" s="30"/>
      <c r="AS20" s="30"/>
      <c r="AT20" s="30"/>
      <c r="AU20" s="30"/>
      <c r="AV20" s="30"/>
      <c r="AW20" s="30"/>
      <c r="AX20" s="30"/>
      <c r="AY20" s="30"/>
      <c r="AZ20" s="32"/>
    </row>
    <row r="21" spans="1:52" ht="12.95" customHeight="1">
      <c r="A21" s="61"/>
      <c r="B21" s="57"/>
      <c r="C21" s="45"/>
      <c r="D21" s="10" t="s">
        <v>6</v>
      </c>
      <c r="E21" s="19">
        <v>0</v>
      </c>
      <c r="F21" s="11">
        <f t="shared" si="0"/>
        <v>0</v>
      </c>
      <c r="G21" s="48"/>
      <c r="H21" s="51"/>
      <c r="I21" s="54"/>
      <c r="J21" s="19">
        <v>0</v>
      </c>
      <c r="K21" s="11">
        <f t="shared" si="1"/>
        <v>0</v>
      </c>
      <c r="L21" s="48"/>
      <c r="M21" s="51"/>
      <c r="N21" s="54"/>
      <c r="O21" s="19">
        <v>0</v>
      </c>
      <c r="P21" s="11">
        <f t="shared" si="2"/>
        <v>0</v>
      </c>
      <c r="Q21" s="48"/>
      <c r="R21" s="51"/>
      <c r="S21" s="54"/>
      <c r="T21" s="19">
        <v>0</v>
      </c>
      <c r="U21" s="11">
        <f t="shared" si="3"/>
        <v>0</v>
      </c>
      <c r="V21" s="48"/>
      <c r="W21" s="51"/>
      <c r="X21" s="54"/>
      <c r="Y21" s="19">
        <v>1</v>
      </c>
      <c r="Z21" s="11">
        <f t="shared" si="4"/>
        <v>6</v>
      </c>
      <c r="AA21" s="48"/>
      <c r="AB21" s="51"/>
      <c r="AC21" s="54"/>
      <c r="AD21" s="19">
        <v>0</v>
      </c>
      <c r="AE21" s="11">
        <f t="shared" si="5"/>
        <v>0</v>
      </c>
      <c r="AF21" s="48"/>
      <c r="AG21" s="51"/>
      <c r="AH21" s="54"/>
      <c r="AI21" s="40">
        <f t="shared" si="6"/>
        <v>1</v>
      </c>
      <c r="AJ21" s="48"/>
      <c r="AK21" s="51"/>
      <c r="AL21" s="127"/>
      <c r="AM21" s="48"/>
      <c r="AN21" s="51"/>
      <c r="AO21" s="159"/>
      <c r="AP21" s="175"/>
      <c r="AQ21" s="30"/>
      <c r="AR21" s="30"/>
      <c r="AS21" s="30"/>
      <c r="AT21" s="30"/>
      <c r="AU21" s="30"/>
      <c r="AV21" s="30"/>
      <c r="AW21" s="30"/>
      <c r="AX21" s="30"/>
      <c r="AY21" s="30"/>
      <c r="AZ21" s="32"/>
    </row>
    <row r="22" spans="1:52" ht="12.95" customHeight="1">
      <c r="A22" s="61"/>
      <c r="B22" s="57"/>
      <c r="C22" s="45"/>
      <c r="D22" s="12" t="s">
        <v>7</v>
      </c>
      <c r="E22" s="20">
        <v>0</v>
      </c>
      <c r="F22" s="13">
        <f t="shared" si="0"/>
        <v>0</v>
      </c>
      <c r="G22" s="48"/>
      <c r="H22" s="51"/>
      <c r="I22" s="54"/>
      <c r="J22" s="20">
        <v>0</v>
      </c>
      <c r="K22" s="13">
        <f t="shared" si="1"/>
        <v>0</v>
      </c>
      <c r="L22" s="48"/>
      <c r="M22" s="51"/>
      <c r="N22" s="54"/>
      <c r="O22" s="20">
        <v>0</v>
      </c>
      <c r="P22" s="13">
        <f t="shared" si="2"/>
        <v>0</v>
      </c>
      <c r="Q22" s="48"/>
      <c r="R22" s="51"/>
      <c r="S22" s="54"/>
      <c r="T22" s="20">
        <v>1</v>
      </c>
      <c r="U22" s="13">
        <f t="shared" si="3"/>
        <v>6</v>
      </c>
      <c r="V22" s="48"/>
      <c r="W22" s="51"/>
      <c r="X22" s="54"/>
      <c r="Y22" s="20">
        <v>0</v>
      </c>
      <c r="Z22" s="13">
        <f t="shared" si="4"/>
        <v>0</v>
      </c>
      <c r="AA22" s="48"/>
      <c r="AB22" s="51"/>
      <c r="AC22" s="54"/>
      <c r="AD22" s="20">
        <v>0</v>
      </c>
      <c r="AE22" s="13">
        <f t="shared" si="5"/>
        <v>0</v>
      </c>
      <c r="AF22" s="48"/>
      <c r="AG22" s="51"/>
      <c r="AH22" s="54"/>
      <c r="AI22" s="41">
        <f t="shared" si="6"/>
        <v>1</v>
      </c>
      <c r="AJ22" s="48"/>
      <c r="AK22" s="51"/>
      <c r="AL22" s="127"/>
      <c r="AM22" s="48"/>
      <c r="AN22" s="51"/>
      <c r="AO22" s="159"/>
      <c r="AP22" s="175"/>
      <c r="AQ22" s="30"/>
      <c r="AR22" s="30"/>
      <c r="AS22" s="30"/>
      <c r="AT22" s="30"/>
      <c r="AU22" s="30"/>
      <c r="AV22" s="30"/>
      <c r="AW22" s="30"/>
      <c r="AX22" s="30"/>
      <c r="AY22" s="30"/>
      <c r="AZ22" s="32"/>
    </row>
    <row r="23" spans="1:52" ht="12.95" customHeight="1" thickBot="1">
      <c r="A23" s="62"/>
      <c r="B23" s="63"/>
      <c r="C23" s="46"/>
      <c r="D23" s="14" t="s">
        <v>8</v>
      </c>
      <c r="E23" s="21">
        <v>0</v>
      </c>
      <c r="F23" s="15">
        <f t="shared" si="0"/>
        <v>0</v>
      </c>
      <c r="G23" s="49"/>
      <c r="H23" s="52"/>
      <c r="I23" s="55"/>
      <c r="J23" s="21">
        <v>1</v>
      </c>
      <c r="K23" s="15">
        <f t="shared" si="1"/>
        <v>6</v>
      </c>
      <c r="L23" s="49"/>
      <c r="M23" s="52"/>
      <c r="N23" s="55"/>
      <c r="O23" s="21">
        <v>0</v>
      </c>
      <c r="P23" s="15">
        <f t="shared" si="2"/>
        <v>0</v>
      </c>
      <c r="Q23" s="49"/>
      <c r="R23" s="52"/>
      <c r="S23" s="55"/>
      <c r="T23" s="21">
        <v>0</v>
      </c>
      <c r="U23" s="15">
        <f t="shared" si="3"/>
        <v>0</v>
      </c>
      <c r="V23" s="49"/>
      <c r="W23" s="52"/>
      <c r="X23" s="55"/>
      <c r="Y23" s="21">
        <v>1</v>
      </c>
      <c r="Z23" s="15">
        <f t="shared" si="4"/>
        <v>6</v>
      </c>
      <c r="AA23" s="49"/>
      <c r="AB23" s="52"/>
      <c r="AC23" s="55"/>
      <c r="AD23" s="21">
        <v>0</v>
      </c>
      <c r="AE23" s="15">
        <f t="shared" si="5"/>
        <v>0</v>
      </c>
      <c r="AF23" s="49"/>
      <c r="AG23" s="52"/>
      <c r="AH23" s="55"/>
      <c r="AI23" s="42">
        <f t="shared" si="6"/>
        <v>2</v>
      </c>
      <c r="AJ23" s="49"/>
      <c r="AK23" s="52"/>
      <c r="AL23" s="128"/>
      <c r="AM23" s="49"/>
      <c r="AN23" s="52"/>
      <c r="AO23" s="160"/>
      <c r="AP23" s="176"/>
      <c r="AQ23" s="30"/>
      <c r="AR23" s="30"/>
      <c r="AS23" s="30"/>
      <c r="AT23" s="30"/>
      <c r="AU23" s="30"/>
      <c r="AV23" s="30"/>
      <c r="AW23" s="30"/>
      <c r="AX23" s="30"/>
      <c r="AY23" s="30"/>
      <c r="AZ23" s="32"/>
    </row>
    <row r="24" spans="1:52" ht="12.95" customHeight="1">
      <c r="A24" s="60" t="s">
        <v>29</v>
      </c>
      <c r="B24" s="56" t="s">
        <v>0</v>
      </c>
      <c r="C24" s="44" t="s">
        <v>14</v>
      </c>
      <c r="D24" s="8" t="s">
        <v>3</v>
      </c>
      <c r="E24" s="18">
        <v>18</v>
      </c>
      <c r="F24" s="9">
        <f>E24*6</f>
        <v>108</v>
      </c>
      <c r="G24" s="47">
        <f>SUM(F24:F29)</f>
        <v>114</v>
      </c>
      <c r="H24" s="50">
        <f>F24*eO+F25*eJ+F26*eD+F27*eC+F28*eCP+F29*eA</f>
        <v>114</v>
      </c>
      <c r="I24" s="53">
        <f>IFERROR(ROUND(SUM(E27:E29)*6/G24,3),0)</f>
        <v>0</v>
      </c>
      <c r="J24" s="18">
        <v>15</v>
      </c>
      <c r="K24" s="9">
        <f>J24*6</f>
        <v>90</v>
      </c>
      <c r="L24" s="47">
        <f>SUM(K24:K29)</f>
        <v>132</v>
      </c>
      <c r="M24" s="50">
        <f>K24*eO+K25*eJ+K26*eD+K27*eC+K28*eCP+K29*eA</f>
        <v>148.79999999999998</v>
      </c>
      <c r="N24" s="53">
        <f>IFERROR(ROUND(SUM(J27:J29)*6/L24,3),0)</f>
        <v>0.182</v>
      </c>
      <c r="O24" s="18">
        <v>8</v>
      </c>
      <c r="P24" s="9">
        <f>O24*6</f>
        <v>48</v>
      </c>
      <c r="Q24" s="47">
        <f>SUM(P24:P29)</f>
        <v>66</v>
      </c>
      <c r="R24" s="50">
        <f>P24*eO+P25*eJ+P26*eD+P27*eC+P28*eCP+P29*eA</f>
        <v>74.400000000000006</v>
      </c>
      <c r="S24" s="53">
        <f>IFERROR(ROUND(SUM(O27:O29)*6/Q24,3),0)</f>
        <v>0.182</v>
      </c>
      <c r="T24" s="18">
        <v>10</v>
      </c>
      <c r="U24" s="9">
        <f>T24*6</f>
        <v>60</v>
      </c>
      <c r="V24" s="47">
        <f>SUM(U24:U29)</f>
        <v>78</v>
      </c>
      <c r="W24" s="50">
        <f>U24*eO+U25*eJ+U26*eD+U27*eC+U28*eCP+U29*eA</f>
        <v>82.2</v>
      </c>
      <c r="X24" s="53">
        <f>IFERROR(ROUND(SUM(T27:T29)*6/V24,3),0)</f>
        <v>7.6999999999999999E-2</v>
      </c>
      <c r="Y24" s="18">
        <v>11</v>
      </c>
      <c r="Z24" s="9">
        <f>Y24*6</f>
        <v>66</v>
      </c>
      <c r="AA24" s="47">
        <f>SUM(Z24:Z29)</f>
        <v>78</v>
      </c>
      <c r="AB24" s="50">
        <f>Z24*eO+Z25*eJ+Z26*eD+Z27*eC+Z28*eCP+Z29*eA</f>
        <v>78</v>
      </c>
      <c r="AC24" s="53">
        <f>IFERROR(ROUND(SUM(Y27:Y29)*6/AA24,3),0)</f>
        <v>0</v>
      </c>
      <c r="AD24" s="18">
        <v>14</v>
      </c>
      <c r="AE24" s="9">
        <f>AD24*6</f>
        <v>84</v>
      </c>
      <c r="AF24" s="47">
        <f>SUM(AE24:AE29)</f>
        <v>96</v>
      </c>
      <c r="AG24" s="50">
        <f>AE24*eO+AE25*eJ+AE26*eD+AE27*eC+AE28*eCP+AE29*eA</f>
        <v>100.2</v>
      </c>
      <c r="AH24" s="53">
        <f>IFERROR(ROUND(SUM(AD27:AD29)*6/AF24,3),0)</f>
        <v>6.3E-2</v>
      </c>
      <c r="AI24" s="39">
        <f t="shared" si="6"/>
        <v>76</v>
      </c>
      <c r="AJ24" s="47">
        <f>ROUND((G24+L24+Q24+V24+AA24+AF24)/6,0)</f>
        <v>94</v>
      </c>
      <c r="AK24" s="50">
        <f>ROUND((H24+M24+R24+W24+AB24+AG24)/6,0)</f>
        <v>100</v>
      </c>
      <c r="AL24" s="126">
        <f>IFERROR(ROUND((G24*I24+L24*N24+Q24*S24+V24*X24+AA24*AC24+AF24*AH24)/(6*AJ24),3),0)</f>
        <v>8.5000000000000006E-2</v>
      </c>
      <c r="AM24" s="47">
        <f>AJ24+AJ30+AJ36</f>
        <v>141</v>
      </c>
      <c r="AN24" s="50">
        <f>AK24+AK30+AK36</f>
        <v>151</v>
      </c>
      <c r="AO24" s="158">
        <f>IFERROR(ROUND((AJ24*AL24+AJ30*AL30+AJ36*AL36)/AM24,3),0)</f>
        <v>8.5000000000000006E-2</v>
      </c>
      <c r="AP24" s="174">
        <f>'Obliczenia k15'!I35</f>
        <v>0.72680412371134018</v>
      </c>
      <c r="AQ24" s="30"/>
      <c r="AR24" s="30"/>
      <c r="AS24" s="30"/>
      <c r="AT24" s="30"/>
      <c r="AU24" s="30"/>
      <c r="AV24" s="30"/>
      <c r="AW24" s="30"/>
      <c r="AX24" s="30"/>
      <c r="AY24" s="30"/>
      <c r="AZ24" s="32"/>
    </row>
    <row r="25" spans="1:52" ht="12.95" customHeight="1">
      <c r="A25" s="61"/>
      <c r="B25" s="57"/>
      <c r="C25" s="45"/>
      <c r="D25" s="10" t="s">
        <v>4</v>
      </c>
      <c r="E25" s="19">
        <v>0</v>
      </c>
      <c r="F25" s="11">
        <f t="shared" si="0"/>
        <v>0</v>
      </c>
      <c r="G25" s="48"/>
      <c r="H25" s="51"/>
      <c r="I25" s="54"/>
      <c r="J25" s="19">
        <v>0</v>
      </c>
      <c r="K25" s="11">
        <f t="shared" si="1"/>
        <v>0</v>
      </c>
      <c r="L25" s="48"/>
      <c r="M25" s="51"/>
      <c r="N25" s="54"/>
      <c r="O25" s="19">
        <v>0</v>
      </c>
      <c r="P25" s="11">
        <f t="shared" si="2"/>
        <v>0</v>
      </c>
      <c r="Q25" s="48"/>
      <c r="R25" s="51"/>
      <c r="S25" s="54"/>
      <c r="T25" s="19">
        <v>0</v>
      </c>
      <c r="U25" s="11">
        <f t="shared" si="3"/>
        <v>0</v>
      </c>
      <c r="V25" s="48"/>
      <c r="W25" s="51"/>
      <c r="X25" s="54"/>
      <c r="Y25" s="19">
        <v>0</v>
      </c>
      <c r="Z25" s="11">
        <f t="shared" si="4"/>
        <v>0</v>
      </c>
      <c r="AA25" s="48"/>
      <c r="AB25" s="51"/>
      <c r="AC25" s="54"/>
      <c r="AD25" s="19">
        <v>0</v>
      </c>
      <c r="AE25" s="11">
        <f t="shared" si="5"/>
        <v>0</v>
      </c>
      <c r="AF25" s="48"/>
      <c r="AG25" s="51"/>
      <c r="AH25" s="54"/>
      <c r="AI25" s="40">
        <f t="shared" si="6"/>
        <v>0</v>
      </c>
      <c r="AJ25" s="48"/>
      <c r="AK25" s="51"/>
      <c r="AL25" s="127"/>
      <c r="AM25" s="48"/>
      <c r="AN25" s="51"/>
      <c r="AO25" s="159"/>
      <c r="AP25" s="175"/>
      <c r="AQ25" s="30"/>
      <c r="AR25" s="30"/>
      <c r="AS25" s="30"/>
      <c r="AT25" s="30"/>
      <c r="AU25" s="30"/>
      <c r="AV25" s="30"/>
      <c r="AW25" s="30"/>
      <c r="AX25" s="30"/>
      <c r="AY25" s="30"/>
      <c r="AZ25" s="32"/>
    </row>
    <row r="26" spans="1:52" ht="12.95" customHeight="1">
      <c r="A26" s="61"/>
      <c r="B26" s="57"/>
      <c r="C26" s="45"/>
      <c r="D26" s="12" t="s">
        <v>5</v>
      </c>
      <c r="E26" s="20">
        <v>1</v>
      </c>
      <c r="F26" s="13">
        <f t="shared" si="0"/>
        <v>6</v>
      </c>
      <c r="G26" s="48"/>
      <c r="H26" s="51"/>
      <c r="I26" s="54"/>
      <c r="J26" s="20">
        <v>3</v>
      </c>
      <c r="K26" s="13">
        <f t="shared" si="1"/>
        <v>18</v>
      </c>
      <c r="L26" s="48"/>
      <c r="M26" s="51"/>
      <c r="N26" s="54"/>
      <c r="O26" s="20">
        <v>1</v>
      </c>
      <c r="P26" s="13">
        <f t="shared" si="2"/>
        <v>6</v>
      </c>
      <c r="Q26" s="48"/>
      <c r="R26" s="51"/>
      <c r="S26" s="54"/>
      <c r="T26" s="20">
        <v>2</v>
      </c>
      <c r="U26" s="13">
        <f t="shared" si="3"/>
        <v>12</v>
      </c>
      <c r="V26" s="48"/>
      <c r="W26" s="51"/>
      <c r="X26" s="54"/>
      <c r="Y26" s="20">
        <v>2</v>
      </c>
      <c r="Z26" s="13">
        <f t="shared" si="4"/>
        <v>12</v>
      </c>
      <c r="AA26" s="48"/>
      <c r="AB26" s="51"/>
      <c r="AC26" s="54"/>
      <c r="AD26" s="20">
        <v>1</v>
      </c>
      <c r="AE26" s="13">
        <f t="shared" si="5"/>
        <v>6</v>
      </c>
      <c r="AF26" s="48"/>
      <c r="AG26" s="51"/>
      <c r="AH26" s="54"/>
      <c r="AI26" s="41">
        <f t="shared" si="6"/>
        <v>10</v>
      </c>
      <c r="AJ26" s="48"/>
      <c r="AK26" s="51"/>
      <c r="AL26" s="127"/>
      <c r="AM26" s="48"/>
      <c r="AN26" s="51"/>
      <c r="AO26" s="159"/>
      <c r="AP26" s="175"/>
      <c r="AQ26" s="30"/>
      <c r="AR26" s="30"/>
      <c r="AS26" s="30"/>
      <c r="AT26" s="30"/>
      <c r="AU26" s="30"/>
      <c r="AV26" s="30"/>
      <c r="AW26" s="30"/>
      <c r="AX26" s="30"/>
      <c r="AY26" s="30"/>
      <c r="AZ26" s="32"/>
    </row>
    <row r="27" spans="1:52" ht="12.95" customHeight="1">
      <c r="A27" s="61"/>
      <c r="B27" s="57"/>
      <c r="C27" s="45"/>
      <c r="D27" s="10" t="s">
        <v>6</v>
      </c>
      <c r="E27" s="19">
        <v>0</v>
      </c>
      <c r="F27" s="11">
        <f t="shared" si="0"/>
        <v>0</v>
      </c>
      <c r="G27" s="48"/>
      <c r="H27" s="51"/>
      <c r="I27" s="54"/>
      <c r="J27" s="19">
        <v>3</v>
      </c>
      <c r="K27" s="11">
        <f t="shared" si="1"/>
        <v>18</v>
      </c>
      <c r="L27" s="48"/>
      <c r="M27" s="51"/>
      <c r="N27" s="54"/>
      <c r="O27" s="19">
        <v>2</v>
      </c>
      <c r="P27" s="11">
        <f t="shared" si="2"/>
        <v>12</v>
      </c>
      <c r="Q27" s="48"/>
      <c r="R27" s="51"/>
      <c r="S27" s="54"/>
      <c r="T27" s="19">
        <v>0</v>
      </c>
      <c r="U27" s="11">
        <f t="shared" si="3"/>
        <v>0</v>
      </c>
      <c r="V27" s="48"/>
      <c r="W27" s="51"/>
      <c r="X27" s="54"/>
      <c r="Y27" s="19">
        <v>0</v>
      </c>
      <c r="Z27" s="11">
        <f t="shared" si="4"/>
        <v>0</v>
      </c>
      <c r="AA27" s="48"/>
      <c r="AB27" s="51"/>
      <c r="AC27" s="54"/>
      <c r="AD27" s="19">
        <v>1</v>
      </c>
      <c r="AE27" s="11">
        <f t="shared" si="5"/>
        <v>6</v>
      </c>
      <c r="AF27" s="48"/>
      <c r="AG27" s="51"/>
      <c r="AH27" s="54"/>
      <c r="AI27" s="40">
        <f t="shared" si="6"/>
        <v>6</v>
      </c>
      <c r="AJ27" s="48"/>
      <c r="AK27" s="51"/>
      <c r="AL27" s="127"/>
      <c r="AM27" s="48"/>
      <c r="AN27" s="51"/>
      <c r="AO27" s="159"/>
      <c r="AP27" s="175"/>
      <c r="AQ27" s="30"/>
      <c r="AR27" s="30"/>
      <c r="AS27" s="30"/>
      <c r="AT27" s="30"/>
      <c r="AU27" s="30"/>
      <c r="AV27" s="30"/>
      <c r="AW27" s="30"/>
      <c r="AX27" s="30"/>
      <c r="AY27" s="30"/>
      <c r="AZ27" s="32"/>
    </row>
    <row r="28" spans="1:52" ht="12.95" customHeight="1">
      <c r="A28" s="61"/>
      <c r="B28" s="57"/>
      <c r="C28" s="45"/>
      <c r="D28" s="12" t="s">
        <v>7</v>
      </c>
      <c r="E28" s="20">
        <v>0</v>
      </c>
      <c r="F28" s="13">
        <f t="shared" si="0"/>
        <v>0</v>
      </c>
      <c r="G28" s="48"/>
      <c r="H28" s="51"/>
      <c r="I28" s="54"/>
      <c r="J28" s="20">
        <v>0</v>
      </c>
      <c r="K28" s="13">
        <f t="shared" si="1"/>
        <v>0</v>
      </c>
      <c r="L28" s="48"/>
      <c r="M28" s="51"/>
      <c r="N28" s="54"/>
      <c r="O28" s="20">
        <v>0</v>
      </c>
      <c r="P28" s="13">
        <f t="shared" si="2"/>
        <v>0</v>
      </c>
      <c r="Q28" s="48"/>
      <c r="R28" s="51"/>
      <c r="S28" s="54"/>
      <c r="T28" s="20">
        <v>0</v>
      </c>
      <c r="U28" s="13">
        <f t="shared" si="3"/>
        <v>0</v>
      </c>
      <c r="V28" s="48"/>
      <c r="W28" s="51"/>
      <c r="X28" s="54"/>
      <c r="Y28" s="20">
        <v>0</v>
      </c>
      <c r="Z28" s="13">
        <f t="shared" si="4"/>
        <v>0</v>
      </c>
      <c r="AA28" s="48"/>
      <c r="AB28" s="51"/>
      <c r="AC28" s="54"/>
      <c r="AD28" s="20">
        <v>0</v>
      </c>
      <c r="AE28" s="13">
        <f t="shared" si="5"/>
        <v>0</v>
      </c>
      <c r="AF28" s="48"/>
      <c r="AG28" s="51"/>
      <c r="AH28" s="54"/>
      <c r="AI28" s="41">
        <f t="shared" si="6"/>
        <v>0</v>
      </c>
      <c r="AJ28" s="48"/>
      <c r="AK28" s="51"/>
      <c r="AL28" s="127"/>
      <c r="AM28" s="48"/>
      <c r="AN28" s="51"/>
      <c r="AO28" s="159"/>
      <c r="AP28" s="175"/>
      <c r="AQ28" s="30"/>
      <c r="AR28" s="30"/>
      <c r="AS28" s="30"/>
      <c r="AT28" s="30"/>
      <c r="AU28" s="30"/>
      <c r="AV28" s="30"/>
      <c r="AW28" s="30"/>
      <c r="AX28" s="30"/>
      <c r="AY28" s="30"/>
      <c r="AZ28" s="32"/>
    </row>
    <row r="29" spans="1:52" ht="12.95" customHeight="1" thickBot="1">
      <c r="A29" s="61"/>
      <c r="B29" s="63"/>
      <c r="C29" s="46"/>
      <c r="D29" s="14" t="s">
        <v>8</v>
      </c>
      <c r="E29" s="21">
        <v>0</v>
      </c>
      <c r="F29" s="15">
        <f t="shared" si="0"/>
        <v>0</v>
      </c>
      <c r="G29" s="49"/>
      <c r="H29" s="52"/>
      <c r="I29" s="55"/>
      <c r="J29" s="21">
        <v>1</v>
      </c>
      <c r="K29" s="15">
        <f t="shared" si="1"/>
        <v>6</v>
      </c>
      <c r="L29" s="49"/>
      <c r="M29" s="52"/>
      <c r="N29" s="55"/>
      <c r="O29" s="21">
        <v>0</v>
      </c>
      <c r="P29" s="15">
        <f t="shared" si="2"/>
        <v>0</v>
      </c>
      <c r="Q29" s="49"/>
      <c r="R29" s="52"/>
      <c r="S29" s="55"/>
      <c r="T29" s="21">
        <v>1</v>
      </c>
      <c r="U29" s="15">
        <f t="shared" si="3"/>
        <v>6</v>
      </c>
      <c r="V29" s="49"/>
      <c r="W29" s="52"/>
      <c r="X29" s="55"/>
      <c r="Y29" s="21">
        <v>0</v>
      </c>
      <c r="Z29" s="15">
        <f t="shared" si="4"/>
        <v>0</v>
      </c>
      <c r="AA29" s="49"/>
      <c r="AB29" s="52"/>
      <c r="AC29" s="55"/>
      <c r="AD29" s="21">
        <v>0</v>
      </c>
      <c r="AE29" s="15">
        <f t="shared" si="5"/>
        <v>0</v>
      </c>
      <c r="AF29" s="49"/>
      <c r="AG29" s="52"/>
      <c r="AH29" s="55"/>
      <c r="AI29" s="42">
        <f t="shared" si="6"/>
        <v>2</v>
      </c>
      <c r="AJ29" s="49"/>
      <c r="AK29" s="52"/>
      <c r="AL29" s="128"/>
      <c r="AM29" s="48"/>
      <c r="AN29" s="51"/>
      <c r="AO29" s="159"/>
      <c r="AP29" s="175"/>
      <c r="AQ29" s="30"/>
      <c r="AR29" s="30"/>
      <c r="AS29" s="30"/>
      <c r="AT29" s="30"/>
      <c r="AU29" s="30"/>
      <c r="AV29" s="30"/>
      <c r="AW29" s="30"/>
      <c r="AX29" s="30"/>
      <c r="AY29" s="30"/>
      <c r="AZ29" s="32"/>
    </row>
    <row r="30" spans="1:52" ht="12.95" customHeight="1">
      <c r="A30" s="61"/>
      <c r="B30" s="56" t="s">
        <v>1</v>
      </c>
      <c r="C30" s="44" t="s">
        <v>13</v>
      </c>
      <c r="D30" s="8" t="s">
        <v>3</v>
      </c>
      <c r="E30" s="18">
        <v>7</v>
      </c>
      <c r="F30" s="9">
        <f>E30*6</f>
        <v>42</v>
      </c>
      <c r="G30" s="47">
        <f>SUM(F30:F35)</f>
        <v>42</v>
      </c>
      <c r="H30" s="50">
        <f>F30*eO+F31*eJ+F32*eD+F33*eC+F34*eCP+F35*eA</f>
        <v>42</v>
      </c>
      <c r="I30" s="53">
        <f>IFERROR(ROUND(SUM(E33:E35)*6/G30,3),0)</f>
        <v>0</v>
      </c>
      <c r="J30" s="18">
        <v>8</v>
      </c>
      <c r="K30" s="9">
        <f>J30*6</f>
        <v>48</v>
      </c>
      <c r="L30" s="47">
        <f>SUM(K30:K35)</f>
        <v>60</v>
      </c>
      <c r="M30" s="50">
        <f>K30*eO+K31*eJ+K32*eD+K33*eC+K34*eCP+K35*eA</f>
        <v>61.2</v>
      </c>
      <c r="N30" s="53">
        <f>IFERROR(ROUND(SUM(J33:J35)*6/L30,3),0)</f>
        <v>0.1</v>
      </c>
      <c r="O30" s="18">
        <v>5</v>
      </c>
      <c r="P30" s="9">
        <f>O30*6</f>
        <v>30</v>
      </c>
      <c r="Q30" s="47">
        <f>SUM(P30:P35)</f>
        <v>30</v>
      </c>
      <c r="R30" s="50">
        <f>P30*eO+P31*eJ+P32*eD+P33*eC+P34*eCP+P35*eA</f>
        <v>30</v>
      </c>
      <c r="S30" s="53">
        <f>IFERROR(ROUND(SUM(O33:O35)*6/Q30,3),0)</f>
        <v>0</v>
      </c>
      <c r="T30" s="18">
        <v>5</v>
      </c>
      <c r="U30" s="9">
        <f>T30*6</f>
        <v>30</v>
      </c>
      <c r="V30" s="47">
        <f>SUM(U30:U35)</f>
        <v>42</v>
      </c>
      <c r="W30" s="50">
        <f>U30*eO+U31*eJ+U32*eD+U33*eC+U34*eCP+U35*eA</f>
        <v>46.2</v>
      </c>
      <c r="X30" s="53">
        <f>IFERROR(ROUND(SUM(T33:T35)*6/V30,3),0)</f>
        <v>0.14299999999999999</v>
      </c>
      <c r="Y30" s="18">
        <v>5</v>
      </c>
      <c r="Z30" s="9">
        <f>Y30*6</f>
        <v>30</v>
      </c>
      <c r="AA30" s="47">
        <f>SUM(Z30:Z35)</f>
        <v>30</v>
      </c>
      <c r="AB30" s="50">
        <f>Z30*eO+Z31*eJ+Z32*eD+Z33*eC+Z34*eCP+Z35*eA</f>
        <v>30</v>
      </c>
      <c r="AC30" s="53">
        <f>IFERROR(ROUND(SUM(Y33:Y35)*6/AA30,3),0)</f>
        <v>0</v>
      </c>
      <c r="AD30" s="18">
        <v>1</v>
      </c>
      <c r="AE30" s="9">
        <f>AD30*6</f>
        <v>6</v>
      </c>
      <c r="AF30" s="47">
        <f>SUM(AE30:AE35)</f>
        <v>6</v>
      </c>
      <c r="AG30" s="50">
        <f>AE30*eO+AE31*eJ+AE32*eD+AE33*eC+AE34*eCP+AE35*eA</f>
        <v>6</v>
      </c>
      <c r="AH30" s="53">
        <f>IFERROR(ROUND(SUM(AD33:AD35)*6/AF30,3),0)</f>
        <v>0</v>
      </c>
      <c r="AI30" s="39">
        <f t="shared" si="6"/>
        <v>31</v>
      </c>
      <c r="AJ30" s="47">
        <f>ROUND((G30+L30+Q30+V30+AA30+AF30)/6,0)</f>
        <v>35</v>
      </c>
      <c r="AK30" s="50">
        <f>ROUND((H30+M30+R30+W30+AB30+AG30)/6,0)</f>
        <v>36</v>
      </c>
      <c r="AL30" s="126">
        <f>IFERROR(ROUND((G30*I30+L30*N30+Q30*S30+V30*X30+AA30*AC30+AF30*AH30)/(6*AJ30),3),0)</f>
        <v>5.7000000000000002E-2</v>
      </c>
      <c r="AM30" s="48"/>
      <c r="AN30" s="51"/>
      <c r="AO30" s="159"/>
      <c r="AP30" s="175"/>
      <c r="AQ30" s="30"/>
      <c r="AR30" s="30"/>
      <c r="AS30" s="30"/>
      <c r="AT30" s="30"/>
      <c r="AU30" s="30"/>
      <c r="AV30" s="30"/>
      <c r="AW30" s="30"/>
      <c r="AX30" s="30"/>
      <c r="AY30" s="30"/>
      <c r="AZ30" s="32"/>
    </row>
    <row r="31" spans="1:52" ht="12.95" customHeight="1">
      <c r="A31" s="61"/>
      <c r="B31" s="57"/>
      <c r="C31" s="45"/>
      <c r="D31" s="10" t="s">
        <v>4</v>
      </c>
      <c r="E31" s="19">
        <v>0</v>
      </c>
      <c r="F31" s="11">
        <f t="shared" si="0"/>
        <v>0</v>
      </c>
      <c r="G31" s="48"/>
      <c r="H31" s="51"/>
      <c r="I31" s="54"/>
      <c r="J31" s="19">
        <v>1</v>
      </c>
      <c r="K31" s="11">
        <f t="shared" si="1"/>
        <v>6</v>
      </c>
      <c r="L31" s="48"/>
      <c r="M31" s="51"/>
      <c r="N31" s="54"/>
      <c r="O31" s="19">
        <v>0</v>
      </c>
      <c r="P31" s="11">
        <f t="shared" si="2"/>
        <v>0</v>
      </c>
      <c r="Q31" s="48"/>
      <c r="R31" s="51"/>
      <c r="S31" s="54"/>
      <c r="T31" s="19">
        <v>0</v>
      </c>
      <c r="U31" s="11">
        <f t="shared" si="3"/>
        <v>0</v>
      </c>
      <c r="V31" s="48"/>
      <c r="W31" s="51"/>
      <c r="X31" s="54"/>
      <c r="Y31" s="19">
        <v>0</v>
      </c>
      <c r="Z31" s="11">
        <f t="shared" si="4"/>
        <v>0</v>
      </c>
      <c r="AA31" s="48"/>
      <c r="AB31" s="51"/>
      <c r="AC31" s="54"/>
      <c r="AD31" s="19">
        <v>0</v>
      </c>
      <c r="AE31" s="11">
        <f t="shared" si="5"/>
        <v>0</v>
      </c>
      <c r="AF31" s="48"/>
      <c r="AG31" s="51"/>
      <c r="AH31" s="54"/>
      <c r="AI31" s="40">
        <f t="shared" si="6"/>
        <v>1</v>
      </c>
      <c r="AJ31" s="48"/>
      <c r="AK31" s="51"/>
      <c r="AL31" s="127"/>
      <c r="AM31" s="48"/>
      <c r="AN31" s="51"/>
      <c r="AO31" s="159"/>
      <c r="AP31" s="175"/>
      <c r="AQ31" s="30"/>
      <c r="AR31" s="30"/>
      <c r="AS31" s="30"/>
      <c r="AT31" s="30"/>
      <c r="AU31" s="30"/>
      <c r="AV31" s="30"/>
      <c r="AW31" s="30"/>
      <c r="AX31" s="30"/>
      <c r="AY31" s="30"/>
      <c r="AZ31" s="32"/>
    </row>
    <row r="32" spans="1:52" ht="12.95" customHeight="1">
      <c r="A32" s="61"/>
      <c r="B32" s="57"/>
      <c r="C32" s="45"/>
      <c r="D32" s="12" t="s">
        <v>5</v>
      </c>
      <c r="E32" s="20">
        <v>0</v>
      </c>
      <c r="F32" s="13">
        <f t="shared" si="0"/>
        <v>0</v>
      </c>
      <c r="G32" s="48"/>
      <c r="H32" s="51"/>
      <c r="I32" s="54"/>
      <c r="J32" s="20">
        <v>0</v>
      </c>
      <c r="K32" s="13">
        <f t="shared" si="1"/>
        <v>0</v>
      </c>
      <c r="L32" s="48"/>
      <c r="M32" s="51"/>
      <c r="N32" s="54"/>
      <c r="O32" s="20">
        <v>0</v>
      </c>
      <c r="P32" s="13">
        <f t="shared" si="2"/>
        <v>0</v>
      </c>
      <c r="Q32" s="48"/>
      <c r="R32" s="51"/>
      <c r="S32" s="54"/>
      <c r="T32" s="20">
        <v>1</v>
      </c>
      <c r="U32" s="13">
        <f t="shared" si="3"/>
        <v>6</v>
      </c>
      <c r="V32" s="48"/>
      <c r="W32" s="51"/>
      <c r="X32" s="54"/>
      <c r="Y32" s="20">
        <v>0</v>
      </c>
      <c r="Z32" s="13">
        <f t="shared" si="4"/>
        <v>0</v>
      </c>
      <c r="AA32" s="48"/>
      <c r="AB32" s="51"/>
      <c r="AC32" s="54"/>
      <c r="AD32" s="20">
        <v>0</v>
      </c>
      <c r="AE32" s="13">
        <f t="shared" si="5"/>
        <v>0</v>
      </c>
      <c r="AF32" s="48"/>
      <c r="AG32" s="51"/>
      <c r="AH32" s="54"/>
      <c r="AI32" s="41">
        <f t="shared" si="6"/>
        <v>1</v>
      </c>
      <c r="AJ32" s="48"/>
      <c r="AK32" s="51"/>
      <c r="AL32" s="127"/>
      <c r="AM32" s="48"/>
      <c r="AN32" s="51"/>
      <c r="AO32" s="159"/>
      <c r="AP32" s="175"/>
      <c r="AQ32" s="30"/>
      <c r="AR32" s="30"/>
      <c r="AS32" s="30"/>
      <c r="AT32" s="30"/>
      <c r="AU32" s="30"/>
      <c r="AV32" s="30"/>
      <c r="AW32" s="30"/>
      <c r="AX32" s="30"/>
      <c r="AY32" s="30"/>
      <c r="AZ32" s="32"/>
    </row>
    <row r="33" spans="1:52" ht="12.95" customHeight="1">
      <c r="A33" s="61"/>
      <c r="B33" s="57"/>
      <c r="C33" s="45"/>
      <c r="D33" s="10" t="s">
        <v>6</v>
      </c>
      <c r="E33" s="19">
        <v>0</v>
      </c>
      <c r="F33" s="11">
        <f t="shared" si="0"/>
        <v>0</v>
      </c>
      <c r="G33" s="48"/>
      <c r="H33" s="51"/>
      <c r="I33" s="54"/>
      <c r="J33" s="19">
        <v>0</v>
      </c>
      <c r="K33" s="11">
        <f t="shared" si="1"/>
        <v>0</v>
      </c>
      <c r="L33" s="48"/>
      <c r="M33" s="51"/>
      <c r="N33" s="54"/>
      <c r="O33" s="19">
        <v>0</v>
      </c>
      <c r="P33" s="11">
        <f t="shared" si="2"/>
        <v>0</v>
      </c>
      <c r="Q33" s="48"/>
      <c r="R33" s="51"/>
      <c r="S33" s="54"/>
      <c r="T33" s="19">
        <v>1</v>
      </c>
      <c r="U33" s="11">
        <f t="shared" si="3"/>
        <v>6</v>
      </c>
      <c r="V33" s="48"/>
      <c r="W33" s="51"/>
      <c r="X33" s="54"/>
      <c r="Y33" s="19">
        <v>0</v>
      </c>
      <c r="Z33" s="11">
        <f t="shared" si="4"/>
        <v>0</v>
      </c>
      <c r="AA33" s="48"/>
      <c r="AB33" s="51"/>
      <c r="AC33" s="54"/>
      <c r="AD33" s="19">
        <v>0</v>
      </c>
      <c r="AE33" s="11">
        <f t="shared" si="5"/>
        <v>0</v>
      </c>
      <c r="AF33" s="48"/>
      <c r="AG33" s="51"/>
      <c r="AH33" s="54"/>
      <c r="AI33" s="40">
        <f t="shared" si="6"/>
        <v>1</v>
      </c>
      <c r="AJ33" s="48"/>
      <c r="AK33" s="51"/>
      <c r="AL33" s="127"/>
      <c r="AM33" s="48"/>
      <c r="AN33" s="51"/>
      <c r="AO33" s="159"/>
      <c r="AP33" s="175"/>
      <c r="AQ33" s="30"/>
      <c r="AR33" s="30"/>
      <c r="AS33" s="30"/>
      <c r="AT33" s="30"/>
      <c r="AU33" s="30"/>
      <c r="AV33" s="30"/>
      <c r="AW33" s="30"/>
      <c r="AX33" s="30"/>
      <c r="AY33" s="30"/>
      <c r="AZ33" s="32"/>
    </row>
    <row r="34" spans="1:52" ht="12.95" customHeight="1">
      <c r="A34" s="61"/>
      <c r="B34" s="57"/>
      <c r="C34" s="45"/>
      <c r="D34" s="12" t="s">
        <v>7</v>
      </c>
      <c r="E34" s="20">
        <v>0</v>
      </c>
      <c r="F34" s="13">
        <f t="shared" si="0"/>
        <v>0</v>
      </c>
      <c r="G34" s="48"/>
      <c r="H34" s="51"/>
      <c r="I34" s="54"/>
      <c r="J34" s="20">
        <v>0</v>
      </c>
      <c r="K34" s="13">
        <f t="shared" si="1"/>
        <v>0</v>
      </c>
      <c r="L34" s="48"/>
      <c r="M34" s="51"/>
      <c r="N34" s="54"/>
      <c r="O34" s="20">
        <v>0</v>
      </c>
      <c r="P34" s="13">
        <f t="shared" si="2"/>
        <v>0</v>
      </c>
      <c r="Q34" s="48"/>
      <c r="R34" s="51"/>
      <c r="S34" s="54"/>
      <c r="T34" s="20">
        <v>0</v>
      </c>
      <c r="U34" s="13">
        <f t="shared" si="3"/>
        <v>0</v>
      </c>
      <c r="V34" s="48"/>
      <c r="W34" s="51"/>
      <c r="X34" s="54"/>
      <c r="Y34" s="20">
        <v>0</v>
      </c>
      <c r="Z34" s="13">
        <f t="shared" si="4"/>
        <v>0</v>
      </c>
      <c r="AA34" s="48"/>
      <c r="AB34" s="51"/>
      <c r="AC34" s="54"/>
      <c r="AD34" s="20">
        <v>0</v>
      </c>
      <c r="AE34" s="13">
        <f t="shared" si="5"/>
        <v>0</v>
      </c>
      <c r="AF34" s="48"/>
      <c r="AG34" s="51"/>
      <c r="AH34" s="54"/>
      <c r="AI34" s="41">
        <f t="shared" si="6"/>
        <v>0</v>
      </c>
      <c r="AJ34" s="48"/>
      <c r="AK34" s="51"/>
      <c r="AL34" s="127"/>
      <c r="AM34" s="48"/>
      <c r="AN34" s="51"/>
      <c r="AO34" s="159"/>
      <c r="AP34" s="175"/>
      <c r="AQ34" s="30"/>
      <c r="AR34" s="30"/>
      <c r="AS34" s="30"/>
      <c r="AT34" s="30"/>
      <c r="AU34" s="30"/>
      <c r="AV34" s="30"/>
      <c r="AW34" s="30"/>
      <c r="AX34" s="30"/>
      <c r="AY34" s="30"/>
      <c r="AZ34" s="32"/>
    </row>
    <row r="35" spans="1:52" ht="12.95" customHeight="1" thickBot="1">
      <c r="A35" s="61"/>
      <c r="B35" s="63"/>
      <c r="C35" s="46"/>
      <c r="D35" s="14" t="s">
        <v>8</v>
      </c>
      <c r="E35" s="21">
        <v>0</v>
      </c>
      <c r="F35" s="15">
        <f t="shared" si="0"/>
        <v>0</v>
      </c>
      <c r="G35" s="49"/>
      <c r="H35" s="52"/>
      <c r="I35" s="55"/>
      <c r="J35" s="21">
        <v>1</v>
      </c>
      <c r="K35" s="15">
        <f t="shared" si="1"/>
        <v>6</v>
      </c>
      <c r="L35" s="49"/>
      <c r="M35" s="52"/>
      <c r="N35" s="55"/>
      <c r="O35" s="21">
        <v>0</v>
      </c>
      <c r="P35" s="15">
        <f t="shared" si="2"/>
        <v>0</v>
      </c>
      <c r="Q35" s="49"/>
      <c r="R35" s="52"/>
      <c r="S35" s="55"/>
      <c r="T35" s="21">
        <v>0</v>
      </c>
      <c r="U35" s="15">
        <f t="shared" si="3"/>
        <v>0</v>
      </c>
      <c r="V35" s="49"/>
      <c r="W35" s="52"/>
      <c r="X35" s="55"/>
      <c r="Y35" s="21">
        <v>0</v>
      </c>
      <c r="Z35" s="15">
        <f t="shared" si="4"/>
        <v>0</v>
      </c>
      <c r="AA35" s="49"/>
      <c r="AB35" s="52"/>
      <c r="AC35" s="55"/>
      <c r="AD35" s="21">
        <v>0</v>
      </c>
      <c r="AE35" s="15">
        <f t="shared" si="5"/>
        <v>0</v>
      </c>
      <c r="AF35" s="49"/>
      <c r="AG35" s="52"/>
      <c r="AH35" s="55"/>
      <c r="AI35" s="42">
        <f t="shared" si="6"/>
        <v>1</v>
      </c>
      <c r="AJ35" s="49"/>
      <c r="AK35" s="52"/>
      <c r="AL35" s="128"/>
      <c r="AM35" s="48"/>
      <c r="AN35" s="51"/>
      <c r="AO35" s="159"/>
      <c r="AP35" s="175"/>
      <c r="AQ35" s="30"/>
      <c r="AR35" s="30"/>
      <c r="AS35" s="30"/>
      <c r="AT35" s="30"/>
      <c r="AU35" s="30"/>
      <c r="AV35" s="30"/>
      <c r="AW35" s="30"/>
      <c r="AX35" s="30"/>
      <c r="AY35" s="30"/>
      <c r="AZ35" s="32"/>
    </row>
    <row r="36" spans="1:52" ht="12.95" customHeight="1">
      <c r="A36" s="61"/>
      <c r="B36" s="56" t="s">
        <v>2</v>
      </c>
      <c r="C36" s="44" t="s">
        <v>15</v>
      </c>
      <c r="D36" s="8" t="s">
        <v>3</v>
      </c>
      <c r="E36" s="18">
        <v>0</v>
      </c>
      <c r="F36" s="9">
        <f>E36*6</f>
        <v>0</v>
      </c>
      <c r="G36" s="47">
        <f>SUM(F36:F41)</f>
        <v>6</v>
      </c>
      <c r="H36" s="50">
        <f>F36*eO+F37*eJ+F38*eD+F39*eC+F40*eCP+F41*eA</f>
        <v>3</v>
      </c>
      <c r="I36" s="53">
        <f>IFERROR(ROUND(SUM(E39:E41)*6/G36,3),0)</f>
        <v>0</v>
      </c>
      <c r="J36" s="18">
        <v>2</v>
      </c>
      <c r="K36" s="9">
        <f>J36*6</f>
        <v>12</v>
      </c>
      <c r="L36" s="47">
        <f>SUM(K36:K41)</f>
        <v>18</v>
      </c>
      <c r="M36" s="50">
        <f>K36*eO+K37*eJ+K38*eD+K39*eC+K40*eCP+K41*eA</f>
        <v>18</v>
      </c>
      <c r="N36" s="53">
        <f>IFERROR(ROUND(SUM(J39:J41)*6/L36,3),0)</f>
        <v>0</v>
      </c>
      <c r="O36" s="18">
        <v>2</v>
      </c>
      <c r="P36" s="9">
        <f>O36*6</f>
        <v>12</v>
      </c>
      <c r="Q36" s="47">
        <f>SUM(P36:P41)</f>
        <v>24</v>
      </c>
      <c r="R36" s="50">
        <f>P36*eO+P37*eJ+P38*eD+P39*eC+P40*eCP+P41*eA</f>
        <v>42</v>
      </c>
      <c r="S36" s="53">
        <f>IFERROR(ROUND(SUM(O39:O41)*6/Q36,3),0)</f>
        <v>0.5</v>
      </c>
      <c r="T36" s="18">
        <v>3</v>
      </c>
      <c r="U36" s="9">
        <f>T36*6</f>
        <v>18</v>
      </c>
      <c r="V36" s="47">
        <f>SUM(U36:U41)</f>
        <v>18</v>
      </c>
      <c r="W36" s="50">
        <f>U36*eO+U37*eJ+U38*eD+U39*eC+U40*eCP+U41*eA</f>
        <v>18</v>
      </c>
      <c r="X36" s="53">
        <f>IFERROR(ROUND(SUM(T39:T41)*6/V36,3),0)</f>
        <v>0</v>
      </c>
      <c r="Y36" s="18">
        <v>0</v>
      </c>
      <c r="Z36" s="9">
        <f>Y36*6</f>
        <v>0</v>
      </c>
      <c r="AA36" s="47">
        <f>SUM(Z36:Z41)</f>
        <v>0</v>
      </c>
      <c r="AB36" s="50">
        <f>Z36*eO+Z37*eJ+Z38*eD+Z39*eC+Z40*eCP+Z41*eA</f>
        <v>0</v>
      </c>
      <c r="AC36" s="53">
        <f>IFERROR(ROUND(SUM(Y39:Y41)*6/AA36,3),0)</f>
        <v>0</v>
      </c>
      <c r="AD36" s="18">
        <v>1</v>
      </c>
      <c r="AE36" s="9">
        <f>AD36*6</f>
        <v>6</v>
      </c>
      <c r="AF36" s="47">
        <f>SUM(AE36:AE41)</f>
        <v>6</v>
      </c>
      <c r="AG36" s="50">
        <f>AE36*eO+AE37*eJ+AE38*eD+AE39*eC+AE40*eCP+AE41*eA</f>
        <v>6</v>
      </c>
      <c r="AH36" s="53">
        <f>IFERROR(ROUND(SUM(AD39:AD41)*6/AF36,3),0)</f>
        <v>0</v>
      </c>
      <c r="AI36" s="39">
        <f t="shared" si="6"/>
        <v>8</v>
      </c>
      <c r="AJ36" s="47">
        <f>ROUND((G36+L36+Q36+V36+AA36+AF36)/6,0)</f>
        <v>12</v>
      </c>
      <c r="AK36" s="50">
        <f>ROUND((H36+M36+R36+W36+AB36+AG36)/6,0)</f>
        <v>15</v>
      </c>
      <c r="AL36" s="126">
        <f>IFERROR(ROUND((G36*I36+L36*N36+Q36*S36+V36*X36+AA36*AC36+AF36*AH36)/(6*AJ36),3),0)</f>
        <v>0.16700000000000001</v>
      </c>
      <c r="AM36" s="48"/>
      <c r="AN36" s="51"/>
      <c r="AO36" s="159"/>
      <c r="AP36" s="175"/>
      <c r="AQ36" s="30"/>
      <c r="AR36" s="30"/>
      <c r="AS36" s="30"/>
      <c r="AT36" s="30"/>
      <c r="AU36" s="30"/>
      <c r="AV36" s="30"/>
      <c r="AW36" s="30"/>
      <c r="AX36" s="30"/>
      <c r="AY36" s="30"/>
      <c r="AZ36" s="32"/>
    </row>
    <row r="37" spans="1:52" ht="12.95" customHeight="1">
      <c r="A37" s="61"/>
      <c r="B37" s="57"/>
      <c r="C37" s="45"/>
      <c r="D37" s="10" t="s">
        <v>4</v>
      </c>
      <c r="E37" s="19">
        <v>1</v>
      </c>
      <c r="F37" s="11">
        <f t="shared" si="0"/>
        <v>6</v>
      </c>
      <c r="G37" s="48"/>
      <c r="H37" s="51"/>
      <c r="I37" s="54"/>
      <c r="J37" s="19">
        <v>0</v>
      </c>
      <c r="K37" s="11">
        <f t="shared" si="1"/>
        <v>0</v>
      </c>
      <c r="L37" s="48"/>
      <c r="M37" s="51"/>
      <c r="N37" s="54"/>
      <c r="O37" s="19">
        <v>0</v>
      </c>
      <c r="P37" s="11">
        <f t="shared" si="2"/>
        <v>0</v>
      </c>
      <c r="Q37" s="48"/>
      <c r="R37" s="51"/>
      <c r="S37" s="54"/>
      <c r="T37" s="19">
        <v>0</v>
      </c>
      <c r="U37" s="11">
        <f t="shared" si="3"/>
        <v>0</v>
      </c>
      <c r="V37" s="48"/>
      <c r="W37" s="51"/>
      <c r="X37" s="54"/>
      <c r="Y37" s="19">
        <v>0</v>
      </c>
      <c r="Z37" s="11">
        <f t="shared" si="4"/>
        <v>0</v>
      </c>
      <c r="AA37" s="48"/>
      <c r="AB37" s="51"/>
      <c r="AC37" s="54"/>
      <c r="AD37" s="19">
        <v>0</v>
      </c>
      <c r="AE37" s="11">
        <f t="shared" si="5"/>
        <v>0</v>
      </c>
      <c r="AF37" s="48"/>
      <c r="AG37" s="51"/>
      <c r="AH37" s="54"/>
      <c r="AI37" s="40">
        <f t="shared" si="6"/>
        <v>1</v>
      </c>
      <c r="AJ37" s="48"/>
      <c r="AK37" s="51"/>
      <c r="AL37" s="127"/>
      <c r="AM37" s="48"/>
      <c r="AN37" s="51"/>
      <c r="AO37" s="159"/>
      <c r="AP37" s="175"/>
      <c r="AQ37" s="30"/>
      <c r="AR37" s="30"/>
      <c r="AS37" s="30"/>
      <c r="AT37" s="30"/>
      <c r="AU37" s="30"/>
      <c r="AV37" s="30"/>
      <c r="AW37" s="30"/>
      <c r="AX37" s="30"/>
      <c r="AY37" s="30"/>
      <c r="AZ37" s="32"/>
    </row>
    <row r="38" spans="1:52" ht="12.95" customHeight="1">
      <c r="A38" s="61"/>
      <c r="B38" s="57"/>
      <c r="C38" s="45"/>
      <c r="D38" s="12" t="s">
        <v>5</v>
      </c>
      <c r="E38" s="20">
        <v>0</v>
      </c>
      <c r="F38" s="13">
        <f t="shared" si="0"/>
        <v>0</v>
      </c>
      <c r="G38" s="48"/>
      <c r="H38" s="51"/>
      <c r="I38" s="54"/>
      <c r="J38" s="20">
        <v>1</v>
      </c>
      <c r="K38" s="13">
        <f t="shared" si="1"/>
        <v>6</v>
      </c>
      <c r="L38" s="48"/>
      <c r="M38" s="51"/>
      <c r="N38" s="54"/>
      <c r="O38" s="20">
        <v>0</v>
      </c>
      <c r="P38" s="13">
        <f t="shared" si="2"/>
        <v>0</v>
      </c>
      <c r="Q38" s="48"/>
      <c r="R38" s="51"/>
      <c r="S38" s="54"/>
      <c r="T38" s="20">
        <v>0</v>
      </c>
      <c r="U38" s="13">
        <f t="shared" si="3"/>
        <v>0</v>
      </c>
      <c r="V38" s="48"/>
      <c r="W38" s="51"/>
      <c r="X38" s="54"/>
      <c r="Y38" s="20">
        <v>0</v>
      </c>
      <c r="Z38" s="13">
        <f t="shared" si="4"/>
        <v>0</v>
      </c>
      <c r="AA38" s="48"/>
      <c r="AB38" s="51"/>
      <c r="AC38" s="54"/>
      <c r="AD38" s="20">
        <v>0</v>
      </c>
      <c r="AE38" s="13">
        <f t="shared" si="5"/>
        <v>0</v>
      </c>
      <c r="AF38" s="48"/>
      <c r="AG38" s="51"/>
      <c r="AH38" s="54"/>
      <c r="AI38" s="41">
        <f t="shared" si="6"/>
        <v>1</v>
      </c>
      <c r="AJ38" s="48"/>
      <c r="AK38" s="51"/>
      <c r="AL38" s="127"/>
      <c r="AM38" s="48"/>
      <c r="AN38" s="51"/>
      <c r="AO38" s="159"/>
      <c r="AP38" s="175"/>
      <c r="AQ38" s="30"/>
      <c r="AR38" s="30"/>
      <c r="AS38" s="30"/>
      <c r="AT38" s="30"/>
      <c r="AU38" s="30"/>
      <c r="AV38" s="30"/>
      <c r="AW38" s="30"/>
      <c r="AX38" s="30"/>
      <c r="AY38" s="30"/>
      <c r="AZ38" s="32"/>
    </row>
    <row r="39" spans="1:52" ht="12.95" customHeight="1">
      <c r="A39" s="61"/>
      <c r="B39" s="57"/>
      <c r="C39" s="45"/>
      <c r="D39" s="10" t="s">
        <v>6</v>
      </c>
      <c r="E39" s="19">
        <v>0</v>
      </c>
      <c r="F39" s="11">
        <f t="shared" si="0"/>
        <v>0</v>
      </c>
      <c r="G39" s="48"/>
      <c r="H39" s="51"/>
      <c r="I39" s="54"/>
      <c r="J39" s="19">
        <v>0</v>
      </c>
      <c r="K39" s="11">
        <f t="shared" si="1"/>
        <v>0</v>
      </c>
      <c r="L39" s="48"/>
      <c r="M39" s="51"/>
      <c r="N39" s="54"/>
      <c r="O39" s="19">
        <v>0</v>
      </c>
      <c r="P39" s="11">
        <f t="shared" si="2"/>
        <v>0</v>
      </c>
      <c r="Q39" s="48"/>
      <c r="R39" s="51"/>
      <c r="S39" s="54"/>
      <c r="T39" s="19">
        <v>0</v>
      </c>
      <c r="U39" s="11">
        <f t="shared" si="3"/>
        <v>0</v>
      </c>
      <c r="V39" s="48"/>
      <c r="W39" s="51"/>
      <c r="X39" s="54"/>
      <c r="Y39" s="19">
        <v>0</v>
      </c>
      <c r="Z39" s="11">
        <f t="shared" si="4"/>
        <v>0</v>
      </c>
      <c r="AA39" s="48"/>
      <c r="AB39" s="51"/>
      <c r="AC39" s="54"/>
      <c r="AD39" s="19">
        <v>0</v>
      </c>
      <c r="AE39" s="11">
        <f t="shared" si="5"/>
        <v>0</v>
      </c>
      <c r="AF39" s="48"/>
      <c r="AG39" s="51"/>
      <c r="AH39" s="54"/>
      <c r="AI39" s="40">
        <f t="shared" si="6"/>
        <v>0</v>
      </c>
      <c r="AJ39" s="48"/>
      <c r="AK39" s="51"/>
      <c r="AL39" s="127"/>
      <c r="AM39" s="48"/>
      <c r="AN39" s="51"/>
      <c r="AO39" s="159"/>
      <c r="AP39" s="175"/>
      <c r="AQ39" s="30"/>
      <c r="AR39" s="30"/>
      <c r="AS39" s="30"/>
      <c r="AT39" s="30"/>
      <c r="AU39" s="30"/>
      <c r="AV39" s="30"/>
      <c r="AW39" s="30"/>
      <c r="AX39" s="30"/>
      <c r="AY39" s="30"/>
      <c r="AZ39" s="32"/>
    </row>
    <row r="40" spans="1:52" ht="12.95" customHeight="1">
      <c r="A40" s="61"/>
      <c r="B40" s="57"/>
      <c r="C40" s="45"/>
      <c r="D40" s="12" t="s">
        <v>7</v>
      </c>
      <c r="E40" s="20">
        <v>0</v>
      </c>
      <c r="F40" s="13">
        <f t="shared" si="0"/>
        <v>0</v>
      </c>
      <c r="G40" s="48"/>
      <c r="H40" s="51"/>
      <c r="I40" s="54"/>
      <c r="J40" s="20">
        <v>0</v>
      </c>
      <c r="K40" s="13">
        <f t="shared" si="1"/>
        <v>0</v>
      </c>
      <c r="L40" s="48"/>
      <c r="M40" s="51"/>
      <c r="N40" s="54"/>
      <c r="O40" s="20">
        <v>2</v>
      </c>
      <c r="P40" s="13">
        <f t="shared" si="2"/>
        <v>12</v>
      </c>
      <c r="Q40" s="48"/>
      <c r="R40" s="51"/>
      <c r="S40" s="54"/>
      <c r="T40" s="20">
        <v>0</v>
      </c>
      <c r="U40" s="13">
        <f t="shared" si="3"/>
        <v>0</v>
      </c>
      <c r="V40" s="48"/>
      <c r="W40" s="51"/>
      <c r="X40" s="54"/>
      <c r="Y40" s="20">
        <v>0</v>
      </c>
      <c r="Z40" s="13">
        <f t="shared" si="4"/>
        <v>0</v>
      </c>
      <c r="AA40" s="48"/>
      <c r="AB40" s="51"/>
      <c r="AC40" s="54"/>
      <c r="AD40" s="20">
        <v>0</v>
      </c>
      <c r="AE40" s="13">
        <f t="shared" si="5"/>
        <v>0</v>
      </c>
      <c r="AF40" s="48"/>
      <c r="AG40" s="51"/>
      <c r="AH40" s="54"/>
      <c r="AI40" s="41">
        <f t="shared" si="6"/>
        <v>2</v>
      </c>
      <c r="AJ40" s="48"/>
      <c r="AK40" s="51"/>
      <c r="AL40" s="127"/>
      <c r="AM40" s="48"/>
      <c r="AN40" s="51"/>
      <c r="AO40" s="159"/>
      <c r="AP40" s="175"/>
      <c r="AQ40" s="30"/>
      <c r="AR40" s="30"/>
      <c r="AS40" s="30"/>
      <c r="AT40" s="30"/>
      <c r="AU40" s="30"/>
      <c r="AV40" s="30"/>
      <c r="AW40" s="30"/>
      <c r="AX40" s="30"/>
      <c r="AY40" s="30"/>
      <c r="AZ40" s="32"/>
    </row>
    <row r="41" spans="1:52" ht="12.95" customHeight="1" thickBot="1">
      <c r="A41" s="62"/>
      <c r="B41" s="63"/>
      <c r="C41" s="46"/>
      <c r="D41" s="14" t="s">
        <v>8</v>
      </c>
      <c r="E41" s="21">
        <v>0</v>
      </c>
      <c r="F41" s="15">
        <f t="shared" si="0"/>
        <v>0</v>
      </c>
      <c r="G41" s="49"/>
      <c r="H41" s="52"/>
      <c r="I41" s="55"/>
      <c r="J41" s="21">
        <v>0</v>
      </c>
      <c r="K41" s="15">
        <f t="shared" si="1"/>
        <v>0</v>
      </c>
      <c r="L41" s="49"/>
      <c r="M41" s="52"/>
      <c r="N41" s="55"/>
      <c r="O41" s="21">
        <v>0</v>
      </c>
      <c r="P41" s="15">
        <f t="shared" si="2"/>
        <v>0</v>
      </c>
      <c r="Q41" s="49"/>
      <c r="R41" s="52"/>
      <c r="S41" s="55"/>
      <c r="T41" s="21">
        <v>0</v>
      </c>
      <c r="U41" s="15">
        <f t="shared" si="3"/>
        <v>0</v>
      </c>
      <c r="V41" s="49"/>
      <c r="W41" s="52"/>
      <c r="X41" s="55"/>
      <c r="Y41" s="21">
        <v>0</v>
      </c>
      <c r="Z41" s="15">
        <f t="shared" si="4"/>
        <v>0</v>
      </c>
      <c r="AA41" s="49"/>
      <c r="AB41" s="52"/>
      <c r="AC41" s="55"/>
      <c r="AD41" s="21">
        <v>0</v>
      </c>
      <c r="AE41" s="15">
        <f t="shared" si="5"/>
        <v>0</v>
      </c>
      <c r="AF41" s="49"/>
      <c r="AG41" s="52"/>
      <c r="AH41" s="55"/>
      <c r="AI41" s="42">
        <f t="shared" si="6"/>
        <v>0</v>
      </c>
      <c r="AJ41" s="49"/>
      <c r="AK41" s="52"/>
      <c r="AL41" s="128"/>
      <c r="AM41" s="49"/>
      <c r="AN41" s="52"/>
      <c r="AO41" s="160"/>
      <c r="AP41" s="176"/>
      <c r="AQ41" s="30"/>
      <c r="AR41" s="30"/>
      <c r="AS41" s="30"/>
      <c r="AT41" s="30"/>
      <c r="AU41" s="30"/>
      <c r="AV41" s="30"/>
      <c r="AW41" s="30"/>
      <c r="AX41" s="30"/>
      <c r="AY41" s="30"/>
      <c r="AZ41" s="32"/>
    </row>
    <row r="42" spans="1:52" ht="12.95" customHeight="1">
      <c r="A42" s="60" t="s">
        <v>32</v>
      </c>
      <c r="B42" s="56" t="s">
        <v>0</v>
      </c>
      <c r="C42" s="44" t="s">
        <v>14</v>
      </c>
      <c r="D42" s="8" t="s">
        <v>3</v>
      </c>
      <c r="E42" s="18">
        <v>5</v>
      </c>
      <c r="F42" s="9">
        <f>E42*6</f>
        <v>30</v>
      </c>
      <c r="G42" s="47">
        <f>SUM(F42:F47)</f>
        <v>36</v>
      </c>
      <c r="H42" s="50">
        <f>F42*eO+F43*eJ+F44*eD+F45*eC+F46*eCP+F47*eA</f>
        <v>40.200000000000003</v>
      </c>
      <c r="I42" s="53">
        <f>IFERROR(ROUND(SUM(E45:E47)*6/G42,3),0)</f>
        <v>0.16700000000000001</v>
      </c>
      <c r="J42" s="18">
        <v>4</v>
      </c>
      <c r="K42" s="9">
        <f>J42*6</f>
        <v>24</v>
      </c>
      <c r="L42" s="47">
        <f>SUM(K42:K47)</f>
        <v>30</v>
      </c>
      <c r="M42" s="50">
        <f>K42*eO+K43*eJ+K44*eD+K45*eC+K46*eCP+K47*eA</f>
        <v>30</v>
      </c>
      <c r="N42" s="53">
        <f>IFERROR(ROUND(SUM(J45:J47)*6/L42,3),0)</f>
        <v>0</v>
      </c>
      <c r="O42" s="18">
        <v>5</v>
      </c>
      <c r="P42" s="9">
        <f>O42*6</f>
        <v>30</v>
      </c>
      <c r="Q42" s="47">
        <f>SUM(P42:P47)</f>
        <v>36</v>
      </c>
      <c r="R42" s="50">
        <f>P42*eO+P43*eJ+P44*eD+P45*eC+P46*eCP+P47*eA</f>
        <v>33</v>
      </c>
      <c r="S42" s="53">
        <f>IFERROR(ROUND(SUM(O45:O47)*6/Q42,3),0)</f>
        <v>0</v>
      </c>
      <c r="T42" s="18">
        <v>6</v>
      </c>
      <c r="U42" s="9">
        <f>T42*6</f>
        <v>36</v>
      </c>
      <c r="V42" s="47">
        <f>SUM(U42:U47)</f>
        <v>36</v>
      </c>
      <c r="W42" s="50">
        <f>U42*eO+U43*eJ+U44*eD+U45*eC+U46*eCP+U47*eA</f>
        <v>36</v>
      </c>
      <c r="X42" s="53">
        <f>IFERROR(ROUND(SUM(T45:T47)*6/V42,3),0)</f>
        <v>0</v>
      </c>
      <c r="Y42" s="18">
        <v>1</v>
      </c>
      <c r="Z42" s="9">
        <f>Y42*6</f>
        <v>6</v>
      </c>
      <c r="AA42" s="47">
        <f>SUM(Z42:Z47)</f>
        <v>12</v>
      </c>
      <c r="AB42" s="50">
        <f>Z42*eO+Z43*eJ+Z44*eD+Z45*eC+Z46*eCP+Z47*eA</f>
        <v>16.2</v>
      </c>
      <c r="AC42" s="53">
        <f>IFERROR(ROUND(SUM(Y45:Y47)*6/AA42,3),0)</f>
        <v>0.5</v>
      </c>
      <c r="AD42" s="18">
        <v>9</v>
      </c>
      <c r="AE42" s="9">
        <f>AD42*6</f>
        <v>54</v>
      </c>
      <c r="AF42" s="47">
        <f>SUM(AE42:AE47)</f>
        <v>54</v>
      </c>
      <c r="AG42" s="50">
        <f>AE42*eO+AE43*eJ+AE44*eD+AE45*eC+AE46*eCP+AE47*eA</f>
        <v>54</v>
      </c>
      <c r="AH42" s="53">
        <f>IFERROR(ROUND(SUM(AD45:AD47)*6/AF42,3),0)</f>
        <v>0</v>
      </c>
      <c r="AI42" s="39">
        <f t="shared" si="6"/>
        <v>30</v>
      </c>
      <c r="AJ42" s="47">
        <f>ROUND((G42+L42+Q42+V42+AA42+AF42)/6,0)</f>
        <v>34</v>
      </c>
      <c r="AK42" s="50">
        <f>ROUND((H42+M42+R42+W42+AB42+AG42)/6,0)</f>
        <v>35</v>
      </c>
      <c r="AL42" s="126">
        <f>IFERROR(ROUND((G42*I42+L42*N42+Q42*S42+V42*X42+AA42*AC42+AF42*AH42)/(6*AJ42),3),0)</f>
        <v>5.8999999999999997E-2</v>
      </c>
      <c r="AM42" s="47">
        <f>AJ42+AJ48+AJ54</f>
        <v>288</v>
      </c>
      <c r="AN42" s="50">
        <f>AK42+AK48+AK54</f>
        <v>307</v>
      </c>
      <c r="AO42" s="158">
        <f>IFERROR(ROUND((AJ42*AL42+AJ48*AL48+AJ54*AL54)/AM42,3),0)</f>
        <v>0.08</v>
      </c>
      <c r="AP42" s="174">
        <f>'Obliczenia k15'!I36</f>
        <v>0.95364238410596025</v>
      </c>
      <c r="AQ42" s="30"/>
      <c r="AR42" s="30"/>
      <c r="AS42" s="30"/>
      <c r="AT42" s="30"/>
      <c r="AU42" s="30"/>
      <c r="AV42" s="30"/>
      <c r="AW42" s="30"/>
      <c r="AX42" s="30"/>
      <c r="AY42" s="30"/>
      <c r="AZ42" s="32"/>
    </row>
    <row r="43" spans="1:52" ht="12.95" customHeight="1">
      <c r="A43" s="61"/>
      <c r="B43" s="57"/>
      <c r="C43" s="45"/>
      <c r="D43" s="10" t="s">
        <v>4</v>
      </c>
      <c r="E43" s="19">
        <v>0</v>
      </c>
      <c r="F43" s="11">
        <f t="shared" si="0"/>
        <v>0</v>
      </c>
      <c r="G43" s="48"/>
      <c r="H43" s="51"/>
      <c r="I43" s="54"/>
      <c r="J43" s="19">
        <v>0</v>
      </c>
      <c r="K43" s="11">
        <f t="shared" si="1"/>
        <v>0</v>
      </c>
      <c r="L43" s="48"/>
      <c r="M43" s="51"/>
      <c r="N43" s="54"/>
      <c r="O43" s="19">
        <v>1</v>
      </c>
      <c r="P43" s="11">
        <f t="shared" si="2"/>
        <v>6</v>
      </c>
      <c r="Q43" s="48"/>
      <c r="R43" s="51"/>
      <c r="S43" s="54"/>
      <c r="T43" s="19">
        <v>0</v>
      </c>
      <c r="U43" s="11">
        <f t="shared" si="3"/>
        <v>0</v>
      </c>
      <c r="V43" s="48"/>
      <c r="W43" s="51"/>
      <c r="X43" s="54"/>
      <c r="Y43" s="19">
        <v>0</v>
      </c>
      <c r="Z43" s="11">
        <f t="shared" si="4"/>
        <v>0</v>
      </c>
      <c r="AA43" s="48"/>
      <c r="AB43" s="51"/>
      <c r="AC43" s="54"/>
      <c r="AD43" s="19">
        <v>0</v>
      </c>
      <c r="AE43" s="11">
        <f t="shared" si="5"/>
        <v>0</v>
      </c>
      <c r="AF43" s="48"/>
      <c r="AG43" s="51"/>
      <c r="AH43" s="54"/>
      <c r="AI43" s="40">
        <f t="shared" si="6"/>
        <v>1</v>
      </c>
      <c r="AJ43" s="48"/>
      <c r="AK43" s="51"/>
      <c r="AL43" s="127"/>
      <c r="AM43" s="48"/>
      <c r="AN43" s="51"/>
      <c r="AO43" s="159"/>
      <c r="AP43" s="175"/>
      <c r="AQ43" s="30"/>
      <c r="AR43" s="30"/>
      <c r="AS43" s="30"/>
      <c r="AT43" s="30"/>
      <c r="AU43" s="30"/>
      <c r="AV43" s="30"/>
      <c r="AW43" s="30"/>
      <c r="AX43" s="30"/>
      <c r="AY43" s="30"/>
      <c r="AZ43" s="32"/>
    </row>
    <row r="44" spans="1:52" ht="12.95" customHeight="1">
      <c r="A44" s="61"/>
      <c r="B44" s="57"/>
      <c r="C44" s="45"/>
      <c r="D44" s="12" t="s">
        <v>5</v>
      </c>
      <c r="E44" s="20">
        <v>0</v>
      </c>
      <c r="F44" s="13">
        <f t="shared" si="0"/>
        <v>0</v>
      </c>
      <c r="G44" s="48"/>
      <c r="H44" s="51"/>
      <c r="I44" s="54"/>
      <c r="J44" s="20">
        <v>1</v>
      </c>
      <c r="K44" s="13">
        <f t="shared" si="1"/>
        <v>6</v>
      </c>
      <c r="L44" s="48"/>
      <c r="M44" s="51"/>
      <c r="N44" s="54"/>
      <c r="O44" s="20">
        <v>0</v>
      </c>
      <c r="P44" s="13">
        <f t="shared" si="2"/>
        <v>0</v>
      </c>
      <c r="Q44" s="48"/>
      <c r="R44" s="51"/>
      <c r="S44" s="54"/>
      <c r="T44" s="20">
        <v>0</v>
      </c>
      <c r="U44" s="13">
        <f t="shared" si="3"/>
        <v>0</v>
      </c>
      <c r="V44" s="48"/>
      <c r="W44" s="51"/>
      <c r="X44" s="54"/>
      <c r="Y44" s="20">
        <v>0</v>
      </c>
      <c r="Z44" s="13">
        <f t="shared" si="4"/>
        <v>0</v>
      </c>
      <c r="AA44" s="48"/>
      <c r="AB44" s="51"/>
      <c r="AC44" s="54"/>
      <c r="AD44" s="20">
        <v>0</v>
      </c>
      <c r="AE44" s="13">
        <f t="shared" si="5"/>
        <v>0</v>
      </c>
      <c r="AF44" s="48"/>
      <c r="AG44" s="51"/>
      <c r="AH44" s="54"/>
      <c r="AI44" s="41">
        <f t="shared" si="6"/>
        <v>1</v>
      </c>
      <c r="AJ44" s="48"/>
      <c r="AK44" s="51"/>
      <c r="AL44" s="127"/>
      <c r="AM44" s="48"/>
      <c r="AN44" s="51"/>
      <c r="AO44" s="159"/>
      <c r="AP44" s="175"/>
      <c r="AQ44" s="30"/>
      <c r="AR44" s="30"/>
      <c r="AS44" s="30"/>
      <c r="AT44" s="30"/>
      <c r="AU44" s="30"/>
      <c r="AV44" s="30"/>
      <c r="AW44" s="30"/>
      <c r="AX44" s="30"/>
      <c r="AY44" s="30"/>
      <c r="AZ44" s="32"/>
    </row>
    <row r="45" spans="1:52" ht="12.95" customHeight="1">
      <c r="A45" s="61"/>
      <c r="B45" s="57"/>
      <c r="C45" s="45"/>
      <c r="D45" s="10" t="s">
        <v>6</v>
      </c>
      <c r="E45" s="19">
        <v>1</v>
      </c>
      <c r="F45" s="11">
        <f t="shared" si="0"/>
        <v>6</v>
      </c>
      <c r="G45" s="48"/>
      <c r="H45" s="51"/>
      <c r="I45" s="54"/>
      <c r="J45" s="19">
        <v>0</v>
      </c>
      <c r="K45" s="11">
        <f t="shared" si="1"/>
        <v>0</v>
      </c>
      <c r="L45" s="48"/>
      <c r="M45" s="51"/>
      <c r="N45" s="54"/>
      <c r="O45" s="19">
        <v>0</v>
      </c>
      <c r="P45" s="11">
        <f t="shared" si="2"/>
        <v>0</v>
      </c>
      <c r="Q45" s="48"/>
      <c r="R45" s="51"/>
      <c r="S45" s="54"/>
      <c r="T45" s="19">
        <v>0</v>
      </c>
      <c r="U45" s="11">
        <f t="shared" si="3"/>
        <v>0</v>
      </c>
      <c r="V45" s="48"/>
      <c r="W45" s="51"/>
      <c r="X45" s="54"/>
      <c r="Y45" s="19">
        <v>1</v>
      </c>
      <c r="Z45" s="11">
        <f t="shared" si="4"/>
        <v>6</v>
      </c>
      <c r="AA45" s="48"/>
      <c r="AB45" s="51"/>
      <c r="AC45" s="54"/>
      <c r="AD45" s="19">
        <v>0</v>
      </c>
      <c r="AE45" s="11">
        <f t="shared" si="5"/>
        <v>0</v>
      </c>
      <c r="AF45" s="48"/>
      <c r="AG45" s="51"/>
      <c r="AH45" s="54"/>
      <c r="AI45" s="40">
        <f t="shared" si="6"/>
        <v>2</v>
      </c>
      <c r="AJ45" s="48"/>
      <c r="AK45" s="51"/>
      <c r="AL45" s="127"/>
      <c r="AM45" s="48"/>
      <c r="AN45" s="51"/>
      <c r="AO45" s="159"/>
      <c r="AP45" s="175"/>
      <c r="AQ45" s="30"/>
      <c r="AR45" s="30"/>
      <c r="AS45" s="30"/>
      <c r="AT45" s="30"/>
      <c r="AU45" s="30"/>
      <c r="AV45" s="30"/>
      <c r="AW45" s="30"/>
      <c r="AX45" s="30"/>
      <c r="AY45" s="30"/>
      <c r="AZ45" s="32"/>
    </row>
    <row r="46" spans="1:52" ht="12.95" customHeight="1">
      <c r="A46" s="61"/>
      <c r="B46" s="57"/>
      <c r="C46" s="45"/>
      <c r="D46" s="12" t="s">
        <v>7</v>
      </c>
      <c r="E46" s="20">
        <v>0</v>
      </c>
      <c r="F46" s="13">
        <f t="shared" si="0"/>
        <v>0</v>
      </c>
      <c r="G46" s="48"/>
      <c r="H46" s="51"/>
      <c r="I46" s="54"/>
      <c r="J46" s="20">
        <v>0</v>
      </c>
      <c r="K46" s="13">
        <f t="shared" si="1"/>
        <v>0</v>
      </c>
      <c r="L46" s="48"/>
      <c r="M46" s="51"/>
      <c r="N46" s="54"/>
      <c r="O46" s="20">
        <v>0</v>
      </c>
      <c r="P46" s="13">
        <f t="shared" si="2"/>
        <v>0</v>
      </c>
      <c r="Q46" s="48"/>
      <c r="R46" s="51"/>
      <c r="S46" s="54"/>
      <c r="T46" s="20">
        <v>0</v>
      </c>
      <c r="U46" s="13">
        <f t="shared" si="3"/>
        <v>0</v>
      </c>
      <c r="V46" s="48"/>
      <c r="W46" s="51"/>
      <c r="X46" s="54"/>
      <c r="Y46" s="20">
        <v>0</v>
      </c>
      <c r="Z46" s="13">
        <f t="shared" si="4"/>
        <v>0</v>
      </c>
      <c r="AA46" s="48"/>
      <c r="AB46" s="51"/>
      <c r="AC46" s="54"/>
      <c r="AD46" s="20">
        <v>0</v>
      </c>
      <c r="AE46" s="13">
        <f t="shared" si="5"/>
        <v>0</v>
      </c>
      <c r="AF46" s="48"/>
      <c r="AG46" s="51"/>
      <c r="AH46" s="54"/>
      <c r="AI46" s="41">
        <f t="shared" si="6"/>
        <v>0</v>
      </c>
      <c r="AJ46" s="48"/>
      <c r="AK46" s="51"/>
      <c r="AL46" s="127"/>
      <c r="AM46" s="48"/>
      <c r="AN46" s="51"/>
      <c r="AO46" s="159"/>
      <c r="AP46" s="175"/>
      <c r="AQ46" s="30"/>
      <c r="AR46" s="30"/>
      <c r="AS46" s="30"/>
      <c r="AT46" s="30"/>
      <c r="AU46" s="30"/>
      <c r="AV46" s="30"/>
      <c r="AW46" s="30"/>
      <c r="AX46" s="30"/>
      <c r="AY46" s="30"/>
      <c r="AZ46" s="32"/>
    </row>
    <row r="47" spans="1:52" ht="12.95" customHeight="1" thickBot="1">
      <c r="A47" s="61"/>
      <c r="B47" s="63"/>
      <c r="C47" s="46"/>
      <c r="D47" s="14" t="s">
        <v>8</v>
      </c>
      <c r="E47" s="21">
        <v>0</v>
      </c>
      <c r="F47" s="15">
        <f t="shared" si="0"/>
        <v>0</v>
      </c>
      <c r="G47" s="49"/>
      <c r="H47" s="52"/>
      <c r="I47" s="55"/>
      <c r="J47" s="21">
        <v>0</v>
      </c>
      <c r="K47" s="15">
        <f t="shared" si="1"/>
        <v>0</v>
      </c>
      <c r="L47" s="49"/>
      <c r="M47" s="52"/>
      <c r="N47" s="55"/>
      <c r="O47" s="21">
        <v>0</v>
      </c>
      <c r="P47" s="15">
        <f t="shared" si="2"/>
        <v>0</v>
      </c>
      <c r="Q47" s="49"/>
      <c r="R47" s="52"/>
      <c r="S47" s="55"/>
      <c r="T47" s="21">
        <v>0</v>
      </c>
      <c r="U47" s="15">
        <f t="shared" si="3"/>
        <v>0</v>
      </c>
      <c r="V47" s="49"/>
      <c r="W47" s="52"/>
      <c r="X47" s="55"/>
      <c r="Y47" s="21">
        <v>0</v>
      </c>
      <c r="Z47" s="15">
        <f t="shared" si="4"/>
        <v>0</v>
      </c>
      <c r="AA47" s="49"/>
      <c r="AB47" s="52"/>
      <c r="AC47" s="55"/>
      <c r="AD47" s="21">
        <v>0</v>
      </c>
      <c r="AE47" s="15">
        <f t="shared" si="5"/>
        <v>0</v>
      </c>
      <c r="AF47" s="49"/>
      <c r="AG47" s="52"/>
      <c r="AH47" s="55"/>
      <c r="AI47" s="42">
        <f t="shared" si="6"/>
        <v>0</v>
      </c>
      <c r="AJ47" s="49"/>
      <c r="AK47" s="52"/>
      <c r="AL47" s="128"/>
      <c r="AM47" s="48"/>
      <c r="AN47" s="51"/>
      <c r="AO47" s="159"/>
      <c r="AP47" s="175"/>
      <c r="AQ47" s="30"/>
      <c r="AR47" s="30"/>
      <c r="AS47" s="30"/>
      <c r="AT47" s="30"/>
      <c r="AU47" s="30"/>
      <c r="AV47" s="30"/>
      <c r="AW47" s="30"/>
      <c r="AX47" s="30"/>
      <c r="AY47" s="30"/>
      <c r="AZ47" s="32"/>
    </row>
    <row r="48" spans="1:52" ht="12.95" customHeight="1">
      <c r="A48" s="61"/>
      <c r="B48" s="56" t="s">
        <v>1</v>
      </c>
      <c r="C48" s="44" t="s">
        <v>13</v>
      </c>
      <c r="D48" s="8" t="s">
        <v>3</v>
      </c>
      <c r="E48" s="18">
        <v>30</v>
      </c>
      <c r="F48" s="9">
        <f>E48*6</f>
        <v>180</v>
      </c>
      <c r="G48" s="47">
        <f>SUM(F48:F53)</f>
        <v>240</v>
      </c>
      <c r="H48" s="50">
        <f>F48*eO+F49*eJ+F50*eD+F51*eC+F52*eCP+F53*eA</f>
        <v>271.8</v>
      </c>
      <c r="I48" s="53">
        <f>IFERROR(ROUND(SUM(E51:E53)*6/G48,3),0)</f>
        <v>0.15</v>
      </c>
      <c r="J48" s="18">
        <v>27</v>
      </c>
      <c r="K48" s="9">
        <f>J48*6</f>
        <v>162</v>
      </c>
      <c r="L48" s="47">
        <f>SUM(K48:K53)</f>
        <v>186</v>
      </c>
      <c r="M48" s="50">
        <f>K48*eO+K49*eJ+K50*eD+K51*eC+K52*eCP+K53*eA</f>
        <v>183</v>
      </c>
      <c r="N48" s="53">
        <f>IFERROR(ROUND(SUM(J51:J53)*6/L48,3),0)</f>
        <v>0</v>
      </c>
      <c r="O48" s="18">
        <v>34</v>
      </c>
      <c r="P48" s="9">
        <f>O48*6</f>
        <v>204</v>
      </c>
      <c r="Q48" s="47">
        <f>SUM(P48:P53)</f>
        <v>252</v>
      </c>
      <c r="R48" s="50">
        <f>P48*eO+P49*eJ+P50*eD+P51*eC+P52*eCP+P53*eA</f>
        <v>273.59999999999997</v>
      </c>
      <c r="S48" s="53">
        <f>IFERROR(ROUND(SUM(O51:O53)*6/Q48,3),0)</f>
        <v>9.5000000000000001E-2</v>
      </c>
      <c r="T48" s="18">
        <v>29</v>
      </c>
      <c r="U48" s="9">
        <f>T48*6</f>
        <v>174</v>
      </c>
      <c r="V48" s="47">
        <f>SUM(U48:U53)</f>
        <v>210</v>
      </c>
      <c r="W48" s="50">
        <f>U48*eO+U49*eJ+U50*eD+U51*eC+U52*eCP+U53*eA</f>
        <v>218.4</v>
      </c>
      <c r="X48" s="53">
        <f>IFERROR(ROUND(SUM(T51:T53)*6/V48,3),0)</f>
        <v>5.7000000000000002E-2</v>
      </c>
      <c r="Y48" s="18">
        <v>32</v>
      </c>
      <c r="Z48" s="9">
        <f>Y48*6</f>
        <v>192</v>
      </c>
      <c r="AA48" s="47">
        <f>SUM(Z48:Z53)</f>
        <v>252</v>
      </c>
      <c r="AB48" s="50">
        <f>Z48*eO+Z49*eJ+Z50*eD+Z51*eC+Z52*eCP+Z53*eA</f>
        <v>274.8</v>
      </c>
      <c r="AC48" s="53">
        <f>IFERROR(ROUND(SUM(Y51:Y53)*6/AA48,3),0)</f>
        <v>0.11899999999999999</v>
      </c>
      <c r="AD48" s="18">
        <v>24</v>
      </c>
      <c r="AE48" s="9">
        <f>AD48*6</f>
        <v>144</v>
      </c>
      <c r="AF48" s="47">
        <f>SUM(AE48:AE53)</f>
        <v>168</v>
      </c>
      <c r="AG48" s="50">
        <f>AE48*eO+AE49*eJ+AE50*eD+AE51*eC+AE52*eCP+AE53*eA</f>
        <v>185.4</v>
      </c>
      <c r="AH48" s="53">
        <f>IFERROR(ROUND(SUM(AD51:AD53)*6/AF48,3),0)</f>
        <v>0.107</v>
      </c>
      <c r="AI48" s="39">
        <f t="shared" si="6"/>
        <v>176</v>
      </c>
      <c r="AJ48" s="47">
        <f>ROUND((G48+L48+Q48+V48+AA48+AF48)/6,0)</f>
        <v>218</v>
      </c>
      <c r="AK48" s="50">
        <f>ROUND((H48+M48+R48+W48+AB48+AG48)/6,0)</f>
        <v>235</v>
      </c>
      <c r="AL48" s="126">
        <f>IFERROR(ROUND((G48*I48+L48*N48+Q48*S48+V48*X48+AA48*AC48+AF48*AH48)/(6*AJ48),3),0)</f>
        <v>9.1999999999999998E-2</v>
      </c>
      <c r="AM48" s="48"/>
      <c r="AN48" s="51"/>
      <c r="AO48" s="159"/>
      <c r="AP48" s="175"/>
      <c r="AQ48" s="30"/>
      <c r="AR48" s="30"/>
      <c r="AS48" s="30"/>
      <c r="AT48" s="30"/>
      <c r="AU48" s="30"/>
      <c r="AV48" s="30"/>
      <c r="AW48" s="30"/>
      <c r="AX48" s="30"/>
      <c r="AY48" s="30"/>
      <c r="AZ48" s="32"/>
    </row>
    <row r="49" spans="1:52" ht="12.95" customHeight="1">
      <c r="A49" s="61"/>
      <c r="B49" s="57"/>
      <c r="C49" s="45"/>
      <c r="D49" s="10" t="s">
        <v>4</v>
      </c>
      <c r="E49" s="19">
        <v>1</v>
      </c>
      <c r="F49" s="11">
        <f t="shared" si="0"/>
        <v>6</v>
      </c>
      <c r="G49" s="48"/>
      <c r="H49" s="51"/>
      <c r="I49" s="54"/>
      <c r="J49" s="19">
        <v>1</v>
      </c>
      <c r="K49" s="11">
        <f t="shared" si="1"/>
        <v>6</v>
      </c>
      <c r="L49" s="48"/>
      <c r="M49" s="51"/>
      <c r="N49" s="54"/>
      <c r="O49" s="19">
        <v>0</v>
      </c>
      <c r="P49" s="11">
        <f t="shared" si="2"/>
        <v>0</v>
      </c>
      <c r="Q49" s="48"/>
      <c r="R49" s="51"/>
      <c r="S49" s="54"/>
      <c r="T49" s="19">
        <v>0</v>
      </c>
      <c r="U49" s="11">
        <f t="shared" si="3"/>
        <v>0</v>
      </c>
      <c r="V49" s="48"/>
      <c r="W49" s="51"/>
      <c r="X49" s="54"/>
      <c r="Y49" s="19">
        <v>1</v>
      </c>
      <c r="Z49" s="11">
        <f t="shared" si="4"/>
        <v>6</v>
      </c>
      <c r="AA49" s="48"/>
      <c r="AB49" s="51"/>
      <c r="AC49" s="54"/>
      <c r="AD49" s="19">
        <v>0</v>
      </c>
      <c r="AE49" s="11">
        <f t="shared" si="5"/>
        <v>0</v>
      </c>
      <c r="AF49" s="48"/>
      <c r="AG49" s="51"/>
      <c r="AH49" s="54"/>
      <c r="AI49" s="40">
        <f t="shared" si="6"/>
        <v>3</v>
      </c>
      <c r="AJ49" s="48"/>
      <c r="AK49" s="51"/>
      <c r="AL49" s="127"/>
      <c r="AM49" s="48"/>
      <c r="AN49" s="51"/>
      <c r="AO49" s="159"/>
      <c r="AP49" s="175"/>
      <c r="AQ49" s="30"/>
      <c r="AR49" s="30"/>
      <c r="AS49" s="30"/>
      <c r="AT49" s="30"/>
      <c r="AU49" s="30"/>
      <c r="AV49" s="30"/>
      <c r="AW49" s="30"/>
      <c r="AX49" s="30"/>
      <c r="AY49" s="30"/>
      <c r="AZ49" s="32"/>
    </row>
    <row r="50" spans="1:52" ht="12.95" customHeight="1">
      <c r="A50" s="61"/>
      <c r="B50" s="57"/>
      <c r="C50" s="45"/>
      <c r="D50" s="12" t="s">
        <v>5</v>
      </c>
      <c r="E50" s="20">
        <v>3</v>
      </c>
      <c r="F50" s="13">
        <f t="shared" si="0"/>
        <v>18</v>
      </c>
      <c r="G50" s="48"/>
      <c r="H50" s="51"/>
      <c r="I50" s="54"/>
      <c r="J50" s="20">
        <v>3</v>
      </c>
      <c r="K50" s="13">
        <f t="shared" si="1"/>
        <v>18</v>
      </c>
      <c r="L50" s="48"/>
      <c r="M50" s="51"/>
      <c r="N50" s="54"/>
      <c r="O50" s="20">
        <v>4</v>
      </c>
      <c r="P50" s="13">
        <f t="shared" si="2"/>
        <v>24</v>
      </c>
      <c r="Q50" s="48"/>
      <c r="R50" s="51"/>
      <c r="S50" s="54"/>
      <c r="T50" s="20">
        <v>4</v>
      </c>
      <c r="U50" s="13">
        <f t="shared" si="3"/>
        <v>24</v>
      </c>
      <c r="V50" s="48"/>
      <c r="W50" s="51"/>
      <c r="X50" s="54"/>
      <c r="Y50" s="20">
        <v>4</v>
      </c>
      <c r="Z50" s="13">
        <f t="shared" si="4"/>
        <v>24</v>
      </c>
      <c r="AA50" s="48"/>
      <c r="AB50" s="51"/>
      <c r="AC50" s="54"/>
      <c r="AD50" s="20">
        <v>1</v>
      </c>
      <c r="AE50" s="13">
        <f t="shared" si="5"/>
        <v>6</v>
      </c>
      <c r="AF50" s="48"/>
      <c r="AG50" s="51"/>
      <c r="AH50" s="54"/>
      <c r="AI50" s="41">
        <f t="shared" si="6"/>
        <v>19</v>
      </c>
      <c r="AJ50" s="48"/>
      <c r="AK50" s="51"/>
      <c r="AL50" s="127"/>
      <c r="AM50" s="48"/>
      <c r="AN50" s="51"/>
      <c r="AO50" s="159"/>
      <c r="AP50" s="175"/>
      <c r="AQ50" s="30"/>
      <c r="AR50" s="30"/>
      <c r="AS50" s="30"/>
      <c r="AT50" s="30"/>
      <c r="AU50" s="30"/>
      <c r="AV50" s="30"/>
      <c r="AW50" s="30"/>
      <c r="AX50" s="30"/>
      <c r="AY50" s="30"/>
      <c r="AZ50" s="32"/>
    </row>
    <row r="51" spans="1:52" ht="12.95" customHeight="1">
      <c r="A51" s="61"/>
      <c r="B51" s="57"/>
      <c r="C51" s="45"/>
      <c r="D51" s="10" t="s">
        <v>6</v>
      </c>
      <c r="E51" s="19">
        <v>4</v>
      </c>
      <c r="F51" s="11">
        <f t="shared" si="0"/>
        <v>24</v>
      </c>
      <c r="G51" s="48"/>
      <c r="H51" s="51"/>
      <c r="I51" s="54"/>
      <c r="J51" s="19">
        <v>0</v>
      </c>
      <c r="K51" s="11">
        <f t="shared" si="1"/>
        <v>0</v>
      </c>
      <c r="L51" s="48"/>
      <c r="M51" s="51"/>
      <c r="N51" s="54"/>
      <c r="O51" s="19">
        <v>2</v>
      </c>
      <c r="P51" s="11">
        <f t="shared" si="2"/>
        <v>12</v>
      </c>
      <c r="Q51" s="48"/>
      <c r="R51" s="51"/>
      <c r="S51" s="54"/>
      <c r="T51" s="19">
        <v>2</v>
      </c>
      <c r="U51" s="11">
        <f t="shared" si="3"/>
        <v>12</v>
      </c>
      <c r="V51" s="48"/>
      <c r="W51" s="51"/>
      <c r="X51" s="54"/>
      <c r="Y51" s="19">
        <v>4</v>
      </c>
      <c r="Z51" s="11">
        <f t="shared" si="4"/>
        <v>24</v>
      </c>
      <c r="AA51" s="48"/>
      <c r="AB51" s="51"/>
      <c r="AC51" s="54"/>
      <c r="AD51" s="19">
        <v>2</v>
      </c>
      <c r="AE51" s="11">
        <f t="shared" si="5"/>
        <v>12</v>
      </c>
      <c r="AF51" s="48"/>
      <c r="AG51" s="51"/>
      <c r="AH51" s="54"/>
      <c r="AI51" s="40">
        <f t="shared" si="6"/>
        <v>14</v>
      </c>
      <c r="AJ51" s="48"/>
      <c r="AK51" s="51"/>
      <c r="AL51" s="127"/>
      <c r="AM51" s="48"/>
      <c r="AN51" s="51"/>
      <c r="AO51" s="159"/>
      <c r="AP51" s="175"/>
      <c r="AQ51" s="30"/>
      <c r="AR51" s="30"/>
      <c r="AS51" s="30"/>
      <c r="AT51" s="30"/>
      <c r="AU51" s="30"/>
      <c r="AV51" s="30"/>
      <c r="AW51" s="30"/>
      <c r="AX51" s="30"/>
      <c r="AY51" s="30"/>
      <c r="AZ51" s="32"/>
    </row>
    <row r="52" spans="1:52" ht="12.95" customHeight="1">
      <c r="A52" s="61"/>
      <c r="B52" s="57"/>
      <c r="C52" s="45"/>
      <c r="D52" s="12" t="s">
        <v>7</v>
      </c>
      <c r="E52" s="20">
        <v>2</v>
      </c>
      <c r="F52" s="13">
        <f t="shared" si="0"/>
        <v>12</v>
      </c>
      <c r="G52" s="48"/>
      <c r="H52" s="51"/>
      <c r="I52" s="54"/>
      <c r="J52" s="20">
        <v>0</v>
      </c>
      <c r="K52" s="13">
        <f t="shared" si="1"/>
        <v>0</v>
      </c>
      <c r="L52" s="48"/>
      <c r="M52" s="51"/>
      <c r="N52" s="54"/>
      <c r="O52" s="20">
        <v>1</v>
      </c>
      <c r="P52" s="13">
        <f t="shared" si="2"/>
        <v>6</v>
      </c>
      <c r="Q52" s="48"/>
      <c r="R52" s="51"/>
      <c r="S52" s="54"/>
      <c r="T52" s="20">
        <v>0</v>
      </c>
      <c r="U52" s="13">
        <f t="shared" si="3"/>
        <v>0</v>
      </c>
      <c r="V52" s="48"/>
      <c r="W52" s="51"/>
      <c r="X52" s="54"/>
      <c r="Y52" s="20">
        <v>1</v>
      </c>
      <c r="Z52" s="13">
        <f t="shared" si="4"/>
        <v>6</v>
      </c>
      <c r="AA52" s="48"/>
      <c r="AB52" s="51"/>
      <c r="AC52" s="54"/>
      <c r="AD52" s="20">
        <v>1</v>
      </c>
      <c r="AE52" s="13">
        <f t="shared" si="5"/>
        <v>6</v>
      </c>
      <c r="AF52" s="48"/>
      <c r="AG52" s="51"/>
      <c r="AH52" s="54"/>
      <c r="AI52" s="41">
        <f t="shared" si="6"/>
        <v>5</v>
      </c>
      <c r="AJ52" s="48"/>
      <c r="AK52" s="51"/>
      <c r="AL52" s="127"/>
      <c r="AM52" s="48"/>
      <c r="AN52" s="51"/>
      <c r="AO52" s="159"/>
      <c r="AP52" s="175"/>
      <c r="AQ52" s="30"/>
      <c r="AR52" s="30"/>
      <c r="AS52" s="30"/>
      <c r="AT52" s="30"/>
      <c r="AU52" s="30"/>
      <c r="AV52" s="30"/>
      <c r="AW52" s="30"/>
      <c r="AX52" s="30"/>
      <c r="AY52" s="30"/>
      <c r="AZ52" s="32"/>
    </row>
    <row r="53" spans="1:52" ht="12.95" customHeight="1" thickBot="1">
      <c r="A53" s="61"/>
      <c r="B53" s="63"/>
      <c r="C53" s="46"/>
      <c r="D53" s="14" t="s">
        <v>8</v>
      </c>
      <c r="E53" s="21">
        <v>0</v>
      </c>
      <c r="F53" s="15">
        <f t="shared" si="0"/>
        <v>0</v>
      </c>
      <c r="G53" s="49"/>
      <c r="H53" s="52"/>
      <c r="I53" s="55"/>
      <c r="J53" s="21">
        <v>0</v>
      </c>
      <c r="K53" s="15">
        <f t="shared" si="1"/>
        <v>0</v>
      </c>
      <c r="L53" s="49"/>
      <c r="M53" s="52"/>
      <c r="N53" s="55"/>
      <c r="O53" s="21">
        <v>1</v>
      </c>
      <c r="P53" s="15">
        <f t="shared" si="2"/>
        <v>6</v>
      </c>
      <c r="Q53" s="49"/>
      <c r="R53" s="52"/>
      <c r="S53" s="55"/>
      <c r="T53" s="21">
        <v>0</v>
      </c>
      <c r="U53" s="15">
        <f t="shared" si="3"/>
        <v>0</v>
      </c>
      <c r="V53" s="49"/>
      <c r="W53" s="52"/>
      <c r="X53" s="55"/>
      <c r="Y53" s="21">
        <v>0</v>
      </c>
      <c r="Z53" s="15">
        <f t="shared" si="4"/>
        <v>0</v>
      </c>
      <c r="AA53" s="49"/>
      <c r="AB53" s="52"/>
      <c r="AC53" s="55"/>
      <c r="AD53" s="21">
        <v>0</v>
      </c>
      <c r="AE53" s="15">
        <f t="shared" si="5"/>
        <v>0</v>
      </c>
      <c r="AF53" s="49"/>
      <c r="AG53" s="52"/>
      <c r="AH53" s="55"/>
      <c r="AI53" s="42">
        <f t="shared" si="6"/>
        <v>1</v>
      </c>
      <c r="AJ53" s="49"/>
      <c r="AK53" s="52"/>
      <c r="AL53" s="128"/>
      <c r="AM53" s="48"/>
      <c r="AN53" s="51"/>
      <c r="AO53" s="159"/>
      <c r="AP53" s="175"/>
      <c r="AQ53" s="30"/>
      <c r="AR53" s="30"/>
      <c r="AS53" s="30"/>
      <c r="AT53" s="30"/>
      <c r="AU53" s="30"/>
      <c r="AV53" s="30"/>
      <c r="AW53" s="30"/>
      <c r="AX53" s="30"/>
      <c r="AY53" s="30"/>
      <c r="AZ53" s="32"/>
    </row>
    <row r="54" spans="1:52" ht="12.95" customHeight="1">
      <c r="A54" s="61"/>
      <c r="B54" s="56" t="s">
        <v>2</v>
      </c>
      <c r="C54" s="44" t="s">
        <v>15</v>
      </c>
      <c r="D54" s="8" t="s">
        <v>3</v>
      </c>
      <c r="E54" s="18">
        <v>4</v>
      </c>
      <c r="F54" s="9">
        <f>E54*6</f>
        <v>24</v>
      </c>
      <c r="G54" s="47">
        <f>SUM(F54:F59)</f>
        <v>30</v>
      </c>
      <c r="H54" s="50">
        <f>F54*eO+F55*eJ+F56*eD+F57*eC+F58*eCP+F59*eA</f>
        <v>30</v>
      </c>
      <c r="I54" s="53">
        <f>IFERROR(ROUND(SUM(E57:E59)*6/G54,3),0)</f>
        <v>0</v>
      </c>
      <c r="J54" s="18">
        <v>7</v>
      </c>
      <c r="K54" s="9">
        <f>J54*6</f>
        <v>42</v>
      </c>
      <c r="L54" s="47">
        <f>SUM(K54:K59)</f>
        <v>42</v>
      </c>
      <c r="M54" s="50">
        <f>K54*eO+K55*eJ+K56*eD+K57*eC+K58*eCP+K59*eA</f>
        <v>42</v>
      </c>
      <c r="N54" s="53">
        <f>IFERROR(ROUND(SUM(J57:J59)*6/L54,3),0)</f>
        <v>0</v>
      </c>
      <c r="O54" s="18">
        <v>3</v>
      </c>
      <c r="P54" s="9">
        <f>O54*6</f>
        <v>18</v>
      </c>
      <c r="Q54" s="47">
        <f>SUM(P54:P59)</f>
        <v>18</v>
      </c>
      <c r="R54" s="50">
        <f>P54*eO+P55*eJ+P56*eD+P57*eC+P58*eCP+P59*eA</f>
        <v>18</v>
      </c>
      <c r="S54" s="53">
        <f>IFERROR(ROUND(SUM(O57:O59)*6/Q54,3),0)</f>
        <v>0</v>
      </c>
      <c r="T54" s="18">
        <v>7</v>
      </c>
      <c r="U54" s="9">
        <f>T54*6</f>
        <v>42</v>
      </c>
      <c r="V54" s="47">
        <f>SUM(U54:U59)</f>
        <v>48</v>
      </c>
      <c r="W54" s="50">
        <f>U54*eO+U55*eJ+U56*eD+U57*eC+U58*eCP+U59*eA</f>
        <v>48</v>
      </c>
      <c r="X54" s="53">
        <f>IFERROR(ROUND(SUM(T57:T59)*6/V54,3),0)</f>
        <v>0</v>
      </c>
      <c r="Y54" s="18">
        <v>4</v>
      </c>
      <c r="Z54" s="9">
        <f>Y54*6</f>
        <v>24</v>
      </c>
      <c r="AA54" s="47">
        <f>SUM(Z54:Z59)</f>
        <v>24</v>
      </c>
      <c r="AB54" s="50">
        <f>Z54*eO+Z55*eJ+Z56*eD+Z57*eC+Z58*eCP+Z59*eA</f>
        <v>24</v>
      </c>
      <c r="AC54" s="53">
        <f>IFERROR(ROUND(SUM(Y57:Y59)*6/AA54,3),0)</f>
        <v>0</v>
      </c>
      <c r="AD54" s="18">
        <v>7</v>
      </c>
      <c r="AE54" s="9">
        <f>AD54*6</f>
        <v>42</v>
      </c>
      <c r="AF54" s="47">
        <f>SUM(AE54:AE59)</f>
        <v>54</v>
      </c>
      <c r="AG54" s="50">
        <f>AE54*eO+AE55*eJ+AE56*eD+AE57*eC+AE58*eCP+AE59*eA</f>
        <v>58.2</v>
      </c>
      <c r="AH54" s="53">
        <f>IFERROR(ROUND(SUM(AD57:AD59)*6/AF54,3),0)</f>
        <v>0.111</v>
      </c>
      <c r="AI54" s="39">
        <f t="shared" si="6"/>
        <v>32</v>
      </c>
      <c r="AJ54" s="47">
        <f>ROUND((G54+L54+Q54+V54+AA54+AF54)/6,0)</f>
        <v>36</v>
      </c>
      <c r="AK54" s="50">
        <f>ROUND((H54+M54+R54+W54+AB54+AG54)/6,0)</f>
        <v>37</v>
      </c>
      <c r="AL54" s="126">
        <f>IFERROR(ROUND((G54*I54+L54*N54+Q54*S54+V54*X54+AA54*AC54+AF54*AH54)/(6*AJ54),3),0)</f>
        <v>2.8000000000000001E-2</v>
      </c>
      <c r="AM54" s="48"/>
      <c r="AN54" s="51"/>
      <c r="AO54" s="159"/>
      <c r="AP54" s="175"/>
      <c r="AQ54" s="30"/>
      <c r="AR54" s="30"/>
      <c r="AS54" s="30"/>
      <c r="AT54" s="30"/>
      <c r="AU54" s="30"/>
      <c r="AV54" s="30"/>
      <c r="AW54" s="30"/>
      <c r="AX54" s="30"/>
      <c r="AY54" s="30"/>
      <c r="AZ54" s="32"/>
    </row>
    <row r="55" spans="1:52" ht="12.95" customHeight="1">
      <c r="A55" s="61"/>
      <c r="B55" s="57"/>
      <c r="C55" s="45"/>
      <c r="D55" s="10" t="s">
        <v>4</v>
      </c>
      <c r="E55" s="19">
        <v>0</v>
      </c>
      <c r="F55" s="11">
        <f t="shared" si="0"/>
        <v>0</v>
      </c>
      <c r="G55" s="48"/>
      <c r="H55" s="51"/>
      <c r="I55" s="54"/>
      <c r="J55" s="19">
        <v>0</v>
      </c>
      <c r="K55" s="11">
        <f t="shared" si="1"/>
        <v>0</v>
      </c>
      <c r="L55" s="48"/>
      <c r="M55" s="51"/>
      <c r="N55" s="54"/>
      <c r="O55" s="19">
        <v>0</v>
      </c>
      <c r="P55" s="11">
        <f t="shared" si="2"/>
        <v>0</v>
      </c>
      <c r="Q55" s="48"/>
      <c r="R55" s="51"/>
      <c r="S55" s="54"/>
      <c r="T55" s="19">
        <v>0</v>
      </c>
      <c r="U55" s="11">
        <f t="shared" si="3"/>
        <v>0</v>
      </c>
      <c r="V55" s="48"/>
      <c r="W55" s="51"/>
      <c r="X55" s="54"/>
      <c r="Y55" s="19">
        <v>0</v>
      </c>
      <c r="Z55" s="11">
        <f t="shared" si="4"/>
        <v>0</v>
      </c>
      <c r="AA55" s="48"/>
      <c r="AB55" s="51"/>
      <c r="AC55" s="54"/>
      <c r="AD55" s="19">
        <v>0</v>
      </c>
      <c r="AE55" s="11">
        <f t="shared" si="5"/>
        <v>0</v>
      </c>
      <c r="AF55" s="48"/>
      <c r="AG55" s="51"/>
      <c r="AH55" s="54"/>
      <c r="AI55" s="40">
        <f t="shared" si="6"/>
        <v>0</v>
      </c>
      <c r="AJ55" s="48"/>
      <c r="AK55" s="51"/>
      <c r="AL55" s="127"/>
      <c r="AM55" s="48"/>
      <c r="AN55" s="51"/>
      <c r="AO55" s="159"/>
      <c r="AP55" s="175"/>
      <c r="AQ55" s="30"/>
      <c r="AR55" s="30"/>
      <c r="AS55" s="30"/>
      <c r="AT55" s="30"/>
      <c r="AU55" s="30"/>
      <c r="AV55" s="30"/>
      <c r="AW55" s="30"/>
      <c r="AX55" s="30"/>
      <c r="AY55" s="30"/>
      <c r="AZ55" s="32"/>
    </row>
    <row r="56" spans="1:52" ht="12.95" customHeight="1">
      <c r="A56" s="61"/>
      <c r="B56" s="57"/>
      <c r="C56" s="45"/>
      <c r="D56" s="12" t="s">
        <v>5</v>
      </c>
      <c r="E56" s="20">
        <v>1</v>
      </c>
      <c r="F56" s="13">
        <f t="shared" si="0"/>
        <v>6</v>
      </c>
      <c r="G56" s="48"/>
      <c r="H56" s="51"/>
      <c r="I56" s="54"/>
      <c r="J56" s="20">
        <v>0</v>
      </c>
      <c r="K56" s="13">
        <f t="shared" si="1"/>
        <v>0</v>
      </c>
      <c r="L56" s="48"/>
      <c r="M56" s="51"/>
      <c r="N56" s="54"/>
      <c r="O56" s="20">
        <v>0</v>
      </c>
      <c r="P56" s="13">
        <f t="shared" si="2"/>
        <v>0</v>
      </c>
      <c r="Q56" s="48"/>
      <c r="R56" s="51"/>
      <c r="S56" s="54"/>
      <c r="T56" s="20">
        <v>1</v>
      </c>
      <c r="U56" s="13">
        <f t="shared" si="3"/>
        <v>6</v>
      </c>
      <c r="V56" s="48"/>
      <c r="W56" s="51"/>
      <c r="X56" s="54"/>
      <c r="Y56" s="20">
        <v>0</v>
      </c>
      <c r="Z56" s="13">
        <f t="shared" si="4"/>
        <v>0</v>
      </c>
      <c r="AA56" s="48"/>
      <c r="AB56" s="51"/>
      <c r="AC56" s="54"/>
      <c r="AD56" s="20">
        <v>1</v>
      </c>
      <c r="AE56" s="13">
        <f t="shared" si="5"/>
        <v>6</v>
      </c>
      <c r="AF56" s="48"/>
      <c r="AG56" s="51"/>
      <c r="AH56" s="54"/>
      <c r="AI56" s="41">
        <f t="shared" si="6"/>
        <v>3</v>
      </c>
      <c r="AJ56" s="48"/>
      <c r="AK56" s="51"/>
      <c r="AL56" s="127"/>
      <c r="AM56" s="48"/>
      <c r="AN56" s="51"/>
      <c r="AO56" s="159"/>
      <c r="AP56" s="175"/>
      <c r="AQ56" s="30"/>
      <c r="AR56" s="30"/>
      <c r="AS56" s="30"/>
      <c r="AT56" s="30"/>
      <c r="AU56" s="30"/>
      <c r="AV56" s="30"/>
      <c r="AW56" s="30"/>
      <c r="AX56" s="30"/>
      <c r="AY56" s="30"/>
      <c r="AZ56" s="32"/>
    </row>
    <row r="57" spans="1:52" ht="12.95" customHeight="1">
      <c r="A57" s="61"/>
      <c r="B57" s="57"/>
      <c r="C57" s="45"/>
      <c r="D57" s="10" t="s">
        <v>6</v>
      </c>
      <c r="E57" s="19">
        <v>0</v>
      </c>
      <c r="F57" s="11">
        <f t="shared" si="0"/>
        <v>0</v>
      </c>
      <c r="G57" s="48"/>
      <c r="H57" s="51"/>
      <c r="I57" s="54"/>
      <c r="J57" s="19">
        <v>0</v>
      </c>
      <c r="K57" s="11">
        <f t="shared" si="1"/>
        <v>0</v>
      </c>
      <c r="L57" s="48"/>
      <c r="M57" s="51"/>
      <c r="N57" s="54"/>
      <c r="O57" s="19">
        <v>0</v>
      </c>
      <c r="P57" s="11">
        <f t="shared" si="2"/>
        <v>0</v>
      </c>
      <c r="Q57" s="48"/>
      <c r="R57" s="51"/>
      <c r="S57" s="54"/>
      <c r="T57" s="19">
        <v>0</v>
      </c>
      <c r="U57" s="11">
        <f t="shared" si="3"/>
        <v>0</v>
      </c>
      <c r="V57" s="48"/>
      <c r="W57" s="51"/>
      <c r="X57" s="54"/>
      <c r="Y57" s="19">
        <v>0</v>
      </c>
      <c r="Z57" s="11">
        <f t="shared" si="4"/>
        <v>0</v>
      </c>
      <c r="AA57" s="48"/>
      <c r="AB57" s="51"/>
      <c r="AC57" s="54"/>
      <c r="AD57" s="19">
        <v>1</v>
      </c>
      <c r="AE57" s="11">
        <f t="shared" si="5"/>
        <v>6</v>
      </c>
      <c r="AF57" s="48"/>
      <c r="AG57" s="51"/>
      <c r="AH57" s="54"/>
      <c r="AI57" s="40">
        <f t="shared" si="6"/>
        <v>1</v>
      </c>
      <c r="AJ57" s="48"/>
      <c r="AK57" s="51"/>
      <c r="AL57" s="127"/>
      <c r="AM57" s="48"/>
      <c r="AN57" s="51"/>
      <c r="AO57" s="159"/>
      <c r="AP57" s="175"/>
      <c r="AQ57" s="30"/>
      <c r="AR57" s="30"/>
      <c r="AS57" s="30"/>
      <c r="AT57" s="30"/>
      <c r="AU57" s="30"/>
      <c r="AV57" s="30"/>
      <c r="AW57" s="30"/>
      <c r="AX57" s="30"/>
      <c r="AY57" s="30"/>
      <c r="AZ57" s="32"/>
    </row>
    <row r="58" spans="1:52" ht="12.95" customHeight="1">
      <c r="A58" s="61"/>
      <c r="B58" s="57"/>
      <c r="C58" s="45"/>
      <c r="D58" s="12" t="s">
        <v>7</v>
      </c>
      <c r="E58" s="20">
        <v>0</v>
      </c>
      <c r="F58" s="13">
        <f t="shared" si="0"/>
        <v>0</v>
      </c>
      <c r="G58" s="48"/>
      <c r="H58" s="51"/>
      <c r="I58" s="54"/>
      <c r="J58" s="20">
        <v>0</v>
      </c>
      <c r="K58" s="13">
        <f t="shared" si="1"/>
        <v>0</v>
      </c>
      <c r="L58" s="48"/>
      <c r="M58" s="51"/>
      <c r="N58" s="54"/>
      <c r="O58" s="20">
        <v>0</v>
      </c>
      <c r="P58" s="13">
        <f t="shared" si="2"/>
        <v>0</v>
      </c>
      <c r="Q58" s="48"/>
      <c r="R58" s="51"/>
      <c r="S58" s="54"/>
      <c r="T58" s="20">
        <v>0</v>
      </c>
      <c r="U58" s="13">
        <f t="shared" si="3"/>
        <v>0</v>
      </c>
      <c r="V58" s="48"/>
      <c r="W58" s="51"/>
      <c r="X58" s="54"/>
      <c r="Y58" s="20">
        <v>0</v>
      </c>
      <c r="Z58" s="13">
        <f t="shared" si="4"/>
        <v>0</v>
      </c>
      <c r="AA58" s="48"/>
      <c r="AB58" s="51"/>
      <c r="AC58" s="54"/>
      <c r="AD58" s="20">
        <v>0</v>
      </c>
      <c r="AE58" s="13">
        <f t="shared" si="5"/>
        <v>0</v>
      </c>
      <c r="AF58" s="48"/>
      <c r="AG58" s="51"/>
      <c r="AH58" s="54"/>
      <c r="AI58" s="41">
        <f t="shared" si="6"/>
        <v>0</v>
      </c>
      <c r="AJ58" s="48"/>
      <c r="AK58" s="51"/>
      <c r="AL58" s="127"/>
      <c r="AM58" s="48"/>
      <c r="AN58" s="51"/>
      <c r="AO58" s="159"/>
      <c r="AP58" s="175"/>
      <c r="AQ58" s="30"/>
      <c r="AR58" s="30"/>
      <c r="AS58" s="30"/>
      <c r="AT58" s="30"/>
      <c r="AU58" s="30"/>
      <c r="AV58" s="30"/>
      <c r="AW58" s="30"/>
      <c r="AX58" s="30"/>
      <c r="AY58" s="30"/>
      <c r="AZ58" s="32"/>
    </row>
    <row r="59" spans="1:52" ht="12.95" customHeight="1" thickBot="1">
      <c r="A59" s="62"/>
      <c r="B59" s="63"/>
      <c r="C59" s="46"/>
      <c r="D59" s="14" t="s">
        <v>8</v>
      </c>
      <c r="E59" s="21">
        <v>0</v>
      </c>
      <c r="F59" s="15">
        <f t="shared" si="0"/>
        <v>0</v>
      </c>
      <c r="G59" s="49"/>
      <c r="H59" s="52"/>
      <c r="I59" s="55"/>
      <c r="J59" s="21">
        <v>0</v>
      </c>
      <c r="K59" s="15">
        <f t="shared" si="1"/>
        <v>0</v>
      </c>
      <c r="L59" s="49"/>
      <c r="M59" s="52"/>
      <c r="N59" s="55"/>
      <c r="O59" s="21">
        <v>0</v>
      </c>
      <c r="P59" s="15">
        <f t="shared" si="2"/>
        <v>0</v>
      </c>
      <c r="Q59" s="49"/>
      <c r="R59" s="52"/>
      <c r="S59" s="55"/>
      <c r="T59" s="21">
        <v>0</v>
      </c>
      <c r="U59" s="15">
        <f t="shared" si="3"/>
        <v>0</v>
      </c>
      <c r="V59" s="49"/>
      <c r="W59" s="52"/>
      <c r="X59" s="55"/>
      <c r="Y59" s="21">
        <v>0</v>
      </c>
      <c r="Z59" s="15">
        <f t="shared" si="4"/>
        <v>0</v>
      </c>
      <c r="AA59" s="49"/>
      <c r="AB59" s="52"/>
      <c r="AC59" s="55"/>
      <c r="AD59" s="21">
        <v>0</v>
      </c>
      <c r="AE59" s="15">
        <f t="shared" si="5"/>
        <v>0</v>
      </c>
      <c r="AF59" s="49"/>
      <c r="AG59" s="52"/>
      <c r="AH59" s="55"/>
      <c r="AI59" s="42">
        <f t="shared" si="6"/>
        <v>0</v>
      </c>
      <c r="AJ59" s="49"/>
      <c r="AK59" s="52"/>
      <c r="AL59" s="128"/>
      <c r="AM59" s="49"/>
      <c r="AN59" s="52"/>
      <c r="AO59" s="160"/>
      <c r="AP59" s="176"/>
      <c r="AQ59" s="30"/>
      <c r="AR59" s="30"/>
      <c r="AS59" s="30"/>
      <c r="AT59" s="30"/>
      <c r="AU59" s="30"/>
      <c r="AV59" s="30"/>
      <c r="AW59" s="30"/>
      <c r="AX59" s="30"/>
      <c r="AY59" s="30"/>
      <c r="AZ59" s="32"/>
    </row>
    <row r="60" spans="1:52" ht="12.95" customHeight="1">
      <c r="A60" s="60" t="s">
        <v>31</v>
      </c>
      <c r="B60" s="56" t="s">
        <v>0</v>
      </c>
      <c r="C60" s="44" t="s">
        <v>14</v>
      </c>
      <c r="D60" s="8" t="s">
        <v>3</v>
      </c>
      <c r="E60" s="18">
        <v>16</v>
      </c>
      <c r="F60" s="9">
        <f>E60*6</f>
        <v>96</v>
      </c>
      <c r="G60" s="47">
        <f>SUM(F60:F65)</f>
        <v>102</v>
      </c>
      <c r="H60" s="50">
        <f>F60*eO+F61*eJ+F62*eD+F63*eC+F64*eCP+F65*eA</f>
        <v>106.2</v>
      </c>
      <c r="I60" s="53">
        <f>IFERROR(ROUND(SUM(E63:E65)*6/G60,3),0)</f>
        <v>5.8999999999999997E-2</v>
      </c>
      <c r="J60" s="18">
        <v>8</v>
      </c>
      <c r="K60" s="9">
        <f>J60*6</f>
        <v>48</v>
      </c>
      <c r="L60" s="47">
        <f>SUM(K60:K65)</f>
        <v>66</v>
      </c>
      <c r="M60" s="50">
        <f>K60*eO+K61*eJ+K62*eD+K63*eC+K64*eCP+K65*eA</f>
        <v>75</v>
      </c>
      <c r="N60" s="53">
        <f>IFERROR(ROUND(SUM(J63:J65)*6/L60,3),0)</f>
        <v>9.0999999999999998E-2</v>
      </c>
      <c r="O60" s="18">
        <v>9</v>
      </c>
      <c r="P60" s="9">
        <f>O60*6</f>
        <v>54</v>
      </c>
      <c r="Q60" s="47">
        <f>SUM(P60:P65)</f>
        <v>60</v>
      </c>
      <c r="R60" s="50">
        <f>P60*eO+P61*eJ+P62*eD+P63*eC+P64*eCP+P65*eA</f>
        <v>69</v>
      </c>
      <c r="S60" s="53">
        <f>IFERROR(ROUND(SUM(O63:O65)*6/Q60,3),0)</f>
        <v>0.1</v>
      </c>
      <c r="T60" s="18">
        <v>14</v>
      </c>
      <c r="U60" s="9">
        <f>T60*6</f>
        <v>84</v>
      </c>
      <c r="V60" s="47">
        <f>SUM(U60:U65)</f>
        <v>90</v>
      </c>
      <c r="W60" s="50">
        <f>U60*eO+U61*eJ+U62*eD+U63*eC+U64*eCP+U65*eA</f>
        <v>90</v>
      </c>
      <c r="X60" s="53">
        <f>IFERROR(ROUND(SUM(T63:T65)*6/V60,3),0)</f>
        <v>0</v>
      </c>
      <c r="Y60" s="18">
        <v>12</v>
      </c>
      <c r="Z60" s="9">
        <f>Y60*6</f>
        <v>72</v>
      </c>
      <c r="AA60" s="47">
        <f>SUM(Z60:Z65)</f>
        <v>90</v>
      </c>
      <c r="AB60" s="50">
        <f>Z60*eO+Z61*eJ+Z62*eD+Z63*eC+Z64*eCP+Z65*eA</f>
        <v>95.4</v>
      </c>
      <c r="AC60" s="53">
        <f>IFERROR(ROUND(SUM(Y63:Y65)*6/AA60,3),0)</f>
        <v>0.13300000000000001</v>
      </c>
      <c r="AD60" s="18">
        <v>19</v>
      </c>
      <c r="AE60" s="9">
        <f>AD60*6</f>
        <v>114</v>
      </c>
      <c r="AF60" s="47">
        <f>SUM(AE60:AE65)</f>
        <v>126</v>
      </c>
      <c r="AG60" s="50">
        <f>AE60*eO+AE61*eJ+AE62*eD+AE63*eC+AE64*eCP+AE65*eA</f>
        <v>134.4</v>
      </c>
      <c r="AH60" s="53">
        <f>IFERROR(ROUND(SUM(AD63:AD65)*6/AF60,3),0)</f>
        <v>9.5000000000000001E-2</v>
      </c>
      <c r="AI60" s="39">
        <f t="shared" si="6"/>
        <v>78</v>
      </c>
      <c r="AJ60" s="47">
        <f>ROUND((G60+L60+Q60+V60+AA60+AF60)/6,0)</f>
        <v>89</v>
      </c>
      <c r="AK60" s="50">
        <f>ROUND((H60+M60+R60+W60+AB60+AG60)/6,0)</f>
        <v>95</v>
      </c>
      <c r="AL60" s="126">
        <f>IFERROR(ROUND((G60*I60+L60*N60+Q60*S60+V60*X60+AA60*AC60+AF60*AH60)/(6*AJ60),3),0)</f>
        <v>7.9000000000000001E-2</v>
      </c>
      <c r="AM60" s="47">
        <f>AJ60+AJ66+AJ72</f>
        <v>491</v>
      </c>
      <c r="AN60" s="50">
        <f>AK60+AK66+AK72</f>
        <v>515</v>
      </c>
      <c r="AO60" s="158">
        <f>IFERROR(ROUND((AJ60*AL60+AJ66*AL66+AJ72*AL72)/AM60,3),0)</f>
        <v>5.7000000000000002E-2</v>
      </c>
      <c r="AP60" s="174">
        <f>'Obliczenia k15'!I37</f>
        <v>0.85540069686411146</v>
      </c>
      <c r="AQ60" s="30"/>
      <c r="AR60" s="30"/>
      <c r="AS60" s="30"/>
      <c r="AT60" s="30"/>
      <c r="AU60" s="30"/>
      <c r="AV60" s="30"/>
      <c r="AW60" s="30"/>
      <c r="AX60" s="30"/>
      <c r="AY60" s="30"/>
      <c r="AZ60" s="32"/>
    </row>
    <row r="61" spans="1:52" ht="12.95" customHeight="1">
      <c r="A61" s="61"/>
      <c r="B61" s="57"/>
      <c r="C61" s="45"/>
      <c r="D61" s="10" t="s">
        <v>4</v>
      </c>
      <c r="E61" s="19">
        <v>0</v>
      </c>
      <c r="F61" s="11">
        <f t="shared" si="0"/>
        <v>0</v>
      </c>
      <c r="G61" s="48"/>
      <c r="H61" s="51"/>
      <c r="I61" s="54"/>
      <c r="J61" s="19">
        <v>0</v>
      </c>
      <c r="K61" s="11">
        <f t="shared" si="1"/>
        <v>0</v>
      </c>
      <c r="L61" s="48"/>
      <c r="M61" s="51"/>
      <c r="N61" s="54"/>
      <c r="O61" s="19">
        <v>0</v>
      </c>
      <c r="P61" s="11">
        <f t="shared" si="2"/>
        <v>0</v>
      </c>
      <c r="Q61" s="48"/>
      <c r="R61" s="51"/>
      <c r="S61" s="54"/>
      <c r="T61" s="19">
        <v>0</v>
      </c>
      <c r="U61" s="11">
        <f t="shared" si="3"/>
        <v>0</v>
      </c>
      <c r="V61" s="48"/>
      <c r="W61" s="51"/>
      <c r="X61" s="54"/>
      <c r="Y61" s="19">
        <v>1</v>
      </c>
      <c r="Z61" s="11">
        <f t="shared" si="4"/>
        <v>6</v>
      </c>
      <c r="AA61" s="48"/>
      <c r="AB61" s="51"/>
      <c r="AC61" s="54"/>
      <c r="AD61" s="19">
        <v>0</v>
      </c>
      <c r="AE61" s="11">
        <f t="shared" si="5"/>
        <v>0</v>
      </c>
      <c r="AF61" s="48"/>
      <c r="AG61" s="51"/>
      <c r="AH61" s="54"/>
      <c r="AI61" s="40">
        <f t="shared" si="6"/>
        <v>1</v>
      </c>
      <c r="AJ61" s="48"/>
      <c r="AK61" s="51"/>
      <c r="AL61" s="127"/>
      <c r="AM61" s="48"/>
      <c r="AN61" s="51"/>
      <c r="AO61" s="159"/>
      <c r="AP61" s="175"/>
      <c r="AQ61" s="30"/>
      <c r="AR61" s="30"/>
      <c r="AS61" s="30"/>
      <c r="AT61" s="30"/>
      <c r="AU61" s="30"/>
      <c r="AV61" s="30"/>
      <c r="AW61" s="30"/>
      <c r="AX61" s="30"/>
      <c r="AY61" s="30"/>
      <c r="AZ61" s="32"/>
    </row>
    <row r="62" spans="1:52" ht="12.95" customHeight="1">
      <c r="A62" s="61"/>
      <c r="B62" s="57"/>
      <c r="C62" s="45"/>
      <c r="D62" s="12" t="s">
        <v>5</v>
      </c>
      <c r="E62" s="20">
        <v>0</v>
      </c>
      <c r="F62" s="13">
        <f t="shared" si="0"/>
        <v>0</v>
      </c>
      <c r="G62" s="48"/>
      <c r="H62" s="51"/>
      <c r="I62" s="54"/>
      <c r="J62" s="20">
        <v>2</v>
      </c>
      <c r="K62" s="13">
        <f t="shared" si="1"/>
        <v>12</v>
      </c>
      <c r="L62" s="48"/>
      <c r="M62" s="51"/>
      <c r="N62" s="54"/>
      <c r="O62" s="20">
        <v>0</v>
      </c>
      <c r="P62" s="13">
        <f t="shared" si="2"/>
        <v>0</v>
      </c>
      <c r="Q62" s="48"/>
      <c r="R62" s="51"/>
      <c r="S62" s="54"/>
      <c r="T62" s="20">
        <v>1</v>
      </c>
      <c r="U62" s="13">
        <f t="shared" si="3"/>
        <v>6</v>
      </c>
      <c r="V62" s="48"/>
      <c r="W62" s="51"/>
      <c r="X62" s="54"/>
      <c r="Y62" s="20">
        <v>0</v>
      </c>
      <c r="Z62" s="13">
        <f t="shared" si="4"/>
        <v>0</v>
      </c>
      <c r="AA62" s="48"/>
      <c r="AB62" s="51"/>
      <c r="AC62" s="54"/>
      <c r="AD62" s="20">
        <v>0</v>
      </c>
      <c r="AE62" s="13">
        <f t="shared" si="5"/>
        <v>0</v>
      </c>
      <c r="AF62" s="48"/>
      <c r="AG62" s="51"/>
      <c r="AH62" s="54"/>
      <c r="AI62" s="41">
        <f t="shared" si="6"/>
        <v>3</v>
      </c>
      <c r="AJ62" s="48"/>
      <c r="AK62" s="51"/>
      <c r="AL62" s="127"/>
      <c r="AM62" s="48"/>
      <c r="AN62" s="51"/>
      <c r="AO62" s="159"/>
      <c r="AP62" s="175"/>
      <c r="AQ62" s="30"/>
      <c r="AR62" s="30"/>
      <c r="AS62" s="30"/>
      <c r="AT62" s="30"/>
      <c r="AU62" s="30"/>
      <c r="AV62" s="30"/>
      <c r="AW62" s="30"/>
      <c r="AX62" s="30"/>
      <c r="AY62" s="30"/>
      <c r="AZ62" s="32"/>
    </row>
    <row r="63" spans="1:52" ht="12.95" customHeight="1">
      <c r="A63" s="61"/>
      <c r="B63" s="57"/>
      <c r="C63" s="45"/>
      <c r="D63" s="10" t="s">
        <v>6</v>
      </c>
      <c r="E63" s="19">
        <v>1</v>
      </c>
      <c r="F63" s="11">
        <f t="shared" si="0"/>
        <v>6</v>
      </c>
      <c r="G63" s="48"/>
      <c r="H63" s="51"/>
      <c r="I63" s="54"/>
      <c r="J63" s="19">
        <v>0</v>
      </c>
      <c r="K63" s="11">
        <f t="shared" si="1"/>
        <v>0</v>
      </c>
      <c r="L63" s="48"/>
      <c r="M63" s="51"/>
      <c r="N63" s="54"/>
      <c r="O63" s="19">
        <v>0</v>
      </c>
      <c r="P63" s="11">
        <f t="shared" si="2"/>
        <v>0</v>
      </c>
      <c r="Q63" s="48"/>
      <c r="R63" s="51"/>
      <c r="S63" s="54"/>
      <c r="T63" s="19">
        <v>0</v>
      </c>
      <c r="U63" s="11">
        <f t="shared" si="3"/>
        <v>0</v>
      </c>
      <c r="V63" s="48"/>
      <c r="W63" s="51"/>
      <c r="X63" s="54"/>
      <c r="Y63" s="19">
        <v>1</v>
      </c>
      <c r="Z63" s="11">
        <f t="shared" si="4"/>
        <v>6</v>
      </c>
      <c r="AA63" s="48"/>
      <c r="AB63" s="51"/>
      <c r="AC63" s="54"/>
      <c r="AD63" s="19">
        <v>2</v>
      </c>
      <c r="AE63" s="11">
        <f t="shared" si="5"/>
        <v>12</v>
      </c>
      <c r="AF63" s="48"/>
      <c r="AG63" s="51"/>
      <c r="AH63" s="54"/>
      <c r="AI63" s="40">
        <f t="shared" si="6"/>
        <v>4</v>
      </c>
      <c r="AJ63" s="48"/>
      <c r="AK63" s="51"/>
      <c r="AL63" s="127"/>
      <c r="AM63" s="48"/>
      <c r="AN63" s="51"/>
      <c r="AO63" s="159"/>
      <c r="AP63" s="175"/>
      <c r="AQ63" s="30"/>
      <c r="AR63" s="30"/>
      <c r="AS63" s="30"/>
      <c r="AT63" s="30"/>
      <c r="AU63" s="30"/>
      <c r="AV63" s="30"/>
      <c r="AW63" s="30"/>
      <c r="AX63" s="30"/>
      <c r="AY63" s="30"/>
      <c r="AZ63" s="32"/>
    </row>
    <row r="64" spans="1:52" ht="12.95" customHeight="1">
      <c r="A64" s="61"/>
      <c r="B64" s="57"/>
      <c r="C64" s="45"/>
      <c r="D64" s="12" t="s">
        <v>7</v>
      </c>
      <c r="E64" s="20">
        <v>0</v>
      </c>
      <c r="F64" s="13">
        <f t="shared" si="0"/>
        <v>0</v>
      </c>
      <c r="G64" s="48"/>
      <c r="H64" s="51"/>
      <c r="I64" s="54"/>
      <c r="J64" s="20">
        <v>1</v>
      </c>
      <c r="K64" s="13">
        <f t="shared" si="1"/>
        <v>6</v>
      </c>
      <c r="L64" s="48"/>
      <c r="M64" s="51"/>
      <c r="N64" s="54"/>
      <c r="O64" s="20">
        <v>1</v>
      </c>
      <c r="P64" s="13">
        <f t="shared" si="2"/>
        <v>6</v>
      </c>
      <c r="Q64" s="48"/>
      <c r="R64" s="51"/>
      <c r="S64" s="54"/>
      <c r="T64" s="20">
        <v>0</v>
      </c>
      <c r="U64" s="13">
        <f t="shared" si="3"/>
        <v>0</v>
      </c>
      <c r="V64" s="48"/>
      <c r="W64" s="51"/>
      <c r="X64" s="54"/>
      <c r="Y64" s="20">
        <v>0</v>
      </c>
      <c r="Z64" s="13">
        <f t="shared" si="4"/>
        <v>0</v>
      </c>
      <c r="AA64" s="48"/>
      <c r="AB64" s="51"/>
      <c r="AC64" s="54"/>
      <c r="AD64" s="20">
        <v>0</v>
      </c>
      <c r="AE64" s="13">
        <f t="shared" si="5"/>
        <v>0</v>
      </c>
      <c r="AF64" s="48"/>
      <c r="AG64" s="51"/>
      <c r="AH64" s="54"/>
      <c r="AI64" s="41">
        <f t="shared" si="6"/>
        <v>2</v>
      </c>
      <c r="AJ64" s="48"/>
      <c r="AK64" s="51"/>
      <c r="AL64" s="127"/>
      <c r="AM64" s="48"/>
      <c r="AN64" s="51"/>
      <c r="AO64" s="159"/>
      <c r="AP64" s="175"/>
      <c r="AQ64" s="30"/>
      <c r="AR64" s="30"/>
      <c r="AS64" s="30"/>
      <c r="AT64" s="30"/>
      <c r="AU64" s="30"/>
      <c r="AV64" s="30"/>
      <c r="AW64" s="30"/>
      <c r="AX64" s="30"/>
      <c r="AY64" s="30"/>
      <c r="AZ64" s="32"/>
    </row>
    <row r="65" spans="1:52" ht="12.95" customHeight="1" thickBot="1">
      <c r="A65" s="61"/>
      <c r="B65" s="63"/>
      <c r="C65" s="46"/>
      <c r="D65" s="14" t="s">
        <v>8</v>
      </c>
      <c r="E65" s="21">
        <v>0</v>
      </c>
      <c r="F65" s="15">
        <f t="shared" si="0"/>
        <v>0</v>
      </c>
      <c r="G65" s="49"/>
      <c r="H65" s="52"/>
      <c r="I65" s="55"/>
      <c r="J65" s="21">
        <v>0</v>
      </c>
      <c r="K65" s="15">
        <f t="shared" si="1"/>
        <v>0</v>
      </c>
      <c r="L65" s="49"/>
      <c r="M65" s="52"/>
      <c r="N65" s="55"/>
      <c r="O65" s="21">
        <v>0</v>
      </c>
      <c r="P65" s="15">
        <f t="shared" si="2"/>
        <v>0</v>
      </c>
      <c r="Q65" s="49"/>
      <c r="R65" s="52"/>
      <c r="S65" s="55"/>
      <c r="T65" s="21">
        <v>0</v>
      </c>
      <c r="U65" s="15">
        <f t="shared" si="3"/>
        <v>0</v>
      </c>
      <c r="V65" s="49"/>
      <c r="W65" s="52"/>
      <c r="X65" s="55"/>
      <c r="Y65" s="21">
        <v>1</v>
      </c>
      <c r="Z65" s="15">
        <f t="shared" si="4"/>
        <v>6</v>
      </c>
      <c r="AA65" s="49"/>
      <c r="AB65" s="52"/>
      <c r="AC65" s="55"/>
      <c r="AD65" s="21">
        <v>0</v>
      </c>
      <c r="AE65" s="15">
        <f t="shared" si="5"/>
        <v>0</v>
      </c>
      <c r="AF65" s="49"/>
      <c r="AG65" s="52"/>
      <c r="AH65" s="55"/>
      <c r="AI65" s="42">
        <f t="shared" si="6"/>
        <v>1</v>
      </c>
      <c r="AJ65" s="49"/>
      <c r="AK65" s="52"/>
      <c r="AL65" s="128"/>
      <c r="AM65" s="48"/>
      <c r="AN65" s="51"/>
      <c r="AO65" s="159"/>
      <c r="AP65" s="175"/>
      <c r="AQ65" s="30"/>
      <c r="AR65" s="30"/>
      <c r="AS65" s="30"/>
      <c r="AT65" s="30"/>
      <c r="AU65" s="30"/>
      <c r="AV65" s="30"/>
      <c r="AW65" s="30"/>
      <c r="AX65" s="30"/>
      <c r="AY65" s="30"/>
      <c r="AZ65" s="32"/>
    </row>
    <row r="66" spans="1:52" ht="12.95" customHeight="1">
      <c r="A66" s="61"/>
      <c r="B66" s="56" t="s">
        <v>1</v>
      </c>
      <c r="C66" s="44" t="s">
        <v>13</v>
      </c>
      <c r="D66" s="8" t="s">
        <v>3</v>
      </c>
      <c r="E66" s="18">
        <v>35</v>
      </c>
      <c r="F66" s="9">
        <f>E66*6</f>
        <v>210</v>
      </c>
      <c r="G66" s="47">
        <f>SUM(F66:F71)</f>
        <v>234</v>
      </c>
      <c r="H66" s="50">
        <f>F66*eO+F67*eJ+F68*eD+F69*eC+F70*eCP+F71*eA</f>
        <v>238.2</v>
      </c>
      <c r="I66" s="53">
        <f>IFERROR(ROUND(SUM(E69:E71)*6/G66,3),0)</f>
        <v>2.5999999999999999E-2</v>
      </c>
      <c r="J66" s="18">
        <v>38</v>
      </c>
      <c r="K66" s="9">
        <f>J66*6</f>
        <v>228</v>
      </c>
      <c r="L66" s="47">
        <f>SUM(K66:K71)</f>
        <v>288</v>
      </c>
      <c r="M66" s="50">
        <f>K66*eO+K67*eJ+K68*eD+K69*eC+K70*eCP+K71*eA</f>
        <v>319.8</v>
      </c>
      <c r="N66" s="53">
        <f>IFERROR(ROUND(SUM(J69:J71)*6/L66,3),0)</f>
        <v>0.125</v>
      </c>
      <c r="O66" s="18">
        <v>28</v>
      </c>
      <c r="P66" s="9">
        <f>O66*6</f>
        <v>168</v>
      </c>
      <c r="Q66" s="47">
        <f>SUM(P66:P71)</f>
        <v>192</v>
      </c>
      <c r="R66" s="50">
        <f>P66*eO+P67*eJ+P68*eD+P69*eC+P70*eCP+P71*eA</f>
        <v>200.4</v>
      </c>
      <c r="S66" s="53">
        <f>IFERROR(ROUND(SUM(O69:O71)*6/Q66,3),0)</f>
        <v>6.3E-2</v>
      </c>
      <c r="T66" s="18">
        <v>60</v>
      </c>
      <c r="U66" s="9">
        <f>T66*6</f>
        <v>360</v>
      </c>
      <c r="V66" s="47">
        <f>SUM(U66:U71)</f>
        <v>402</v>
      </c>
      <c r="W66" s="50">
        <f>U66*eO+U67*eJ+U68*eD+U69*eC+U70*eCP+U71*eA</f>
        <v>424.2</v>
      </c>
      <c r="X66" s="53">
        <f>IFERROR(ROUND(SUM(T69:T71)*6/V66,3),0)</f>
        <v>4.4999999999999998E-2</v>
      </c>
      <c r="Y66" s="18">
        <v>44</v>
      </c>
      <c r="Z66" s="9">
        <f>Y66*6</f>
        <v>264</v>
      </c>
      <c r="AA66" s="47">
        <f>SUM(Z66:Z71)</f>
        <v>294</v>
      </c>
      <c r="AB66" s="50">
        <f>Z66*eO+Z67*eJ+Z68*eD+Z69*eC+Z70*eCP+Z71*eA</f>
        <v>299.39999999999998</v>
      </c>
      <c r="AC66" s="53">
        <f>IFERROR(ROUND(SUM(Y69:Y71)*6/AA66,3),0)</f>
        <v>4.1000000000000002E-2</v>
      </c>
      <c r="AD66" s="18">
        <v>32</v>
      </c>
      <c r="AE66" s="9">
        <f>AD66*6</f>
        <v>192</v>
      </c>
      <c r="AF66" s="47">
        <f>SUM(AE66:AE71)</f>
        <v>234</v>
      </c>
      <c r="AG66" s="50">
        <f>AE66*eO+AE67*eJ+AE68*eD+AE69*eC+AE70*eCP+AE71*eA</f>
        <v>260.39999999999998</v>
      </c>
      <c r="AH66" s="53">
        <f>IFERROR(ROUND(SUM(AD69:AD71)*6/AF66,3),0)</f>
        <v>0.10299999999999999</v>
      </c>
      <c r="AI66" s="39">
        <f t="shared" si="6"/>
        <v>237</v>
      </c>
      <c r="AJ66" s="47">
        <f>ROUND((G66+L66+Q66+V66+AA66+AF66)/6,0)</f>
        <v>274</v>
      </c>
      <c r="AK66" s="50">
        <f>ROUND((H66+M66+R66+W66+AB66+AG66)/6,0)</f>
        <v>290</v>
      </c>
      <c r="AL66" s="126">
        <f>IFERROR(ROUND((G66*I66+L66*N66+Q66*S66+V66*X66+AA66*AC66+AF66*AH66)/(6*AJ66),3),0)</f>
        <v>6.6000000000000003E-2</v>
      </c>
      <c r="AM66" s="48"/>
      <c r="AN66" s="51"/>
      <c r="AO66" s="159"/>
      <c r="AP66" s="175"/>
      <c r="AQ66" s="30"/>
      <c r="AR66" s="30"/>
      <c r="AS66" s="30"/>
      <c r="AT66" s="30"/>
      <c r="AU66" s="30"/>
      <c r="AV66" s="30"/>
      <c r="AW66" s="30"/>
      <c r="AX66" s="30"/>
      <c r="AY66" s="30"/>
      <c r="AZ66" s="32"/>
    </row>
    <row r="67" spans="1:52" ht="12.95" customHeight="1">
      <c r="A67" s="61"/>
      <c r="B67" s="57"/>
      <c r="C67" s="45"/>
      <c r="D67" s="10" t="s">
        <v>4</v>
      </c>
      <c r="E67" s="19">
        <v>0</v>
      </c>
      <c r="F67" s="11">
        <f t="shared" si="0"/>
        <v>0</v>
      </c>
      <c r="G67" s="48"/>
      <c r="H67" s="51"/>
      <c r="I67" s="54"/>
      <c r="J67" s="19">
        <v>1</v>
      </c>
      <c r="K67" s="11">
        <f t="shared" si="1"/>
        <v>6</v>
      </c>
      <c r="L67" s="48"/>
      <c r="M67" s="51"/>
      <c r="N67" s="54"/>
      <c r="O67" s="19">
        <v>0</v>
      </c>
      <c r="P67" s="11">
        <f t="shared" si="2"/>
        <v>0</v>
      </c>
      <c r="Q67" s="48"/>
      <c r="R67" s="51"/>
      <c r="S67" s="54"/>
      <c r="T67" s="19">
        <v>0</v>
      </c>
      <c r="U67" s="11">
        <f t="shared" si="3"/>
        <v>0</v>
      </c>
      <c r="V67" s="48"/>
      <c r="W67" s="51"/>
      <c r="X67" s="54"/>
      <c r="Y67" s="19">
        <v>1</v>
      </c>
      <c r="Z67" s="11">
        <f t="shared" si="4"/>
        <v>6</v>
      </c>
      <c r="AA67" s="48"/>
      <c r="AB67" s="51"/>
      <c r="AC67" s="54"/>
      <c r="AD67" s="19">
        <v>0</v>
      </c>
      <c r="AE67" s="11">
        <f t="shared" si="5"/>
        <v>0</v>
      </c>
      <c r="AF67" s="48"/>
      <c r="AG67" s="51"/>
      <c r="AH67" s="54"/>
      <c r="AI67" s="40">
        <f t="shared" si="6"/>
        <v>2</v>
      </c>
      <c r="AJ67" s="48"/>
      <c r="AK67" s="51"/>
      <c r="AL67" s="127"/>
      <c r="AM67" s="48"/>
      <c r="AN67" s="51"/>
      <c r="AO67" s="159"/>
      <c r="AP67" s="175"/>
      <c r="AQ67" s="30"/>
      <c r="AR67" s="30"/>
      <c r="AS67" s="30"/>
      <c r="AT67" s="30"/>
      <c r="AU67" s="30"/>
      <c r="AV67" s="30"/>
      <c r="AW67" s="30"/>
      <c r="AX67" s="30"/>
      <c r="AY67" s="30"/>
      <c r="AZ67" s="32"/>
    </row>
    <row r="68" spans="1:52" ht="12.95" customHeight="1">
      <c r="A68" s="61"/>
      <c r="B68" s="57"/>
      <c r="C68" s="45"/>
      <c r="D68" s="12" t="s">
        <v>5</v>
      </c>
      <c r="E68" s="20">
        <v>3</v>
      </c>
      <c r="F68" s="13">
        <f t="shared" si="0"/>
        <v>18</v>
      </c>
      <c r="G68" s="48"/>
      <c r="H68" s="51"/>
      <c r="I68" s="54"/>
      <c r="J68" s="20">
        <v>3</v>
      </c>
      <c r="K68" s="13">
        <f t="shared" si="1"/>
        <v>18</v>
      </c>
      <c r="L68" s="48"/>
      <c r="M68" s="51"/>
      <c r="N68" s="54"/>
      <c r="O68" s="20">
        <v>2</v>
      </c>
      <c r="P68" s="13">
        <f t="shared" si="2"/>
        <v>12</v>
      </c>
      <c r="Q68" s="48"/>
      <c r="R68" s="51"/>
      <c r="S68" s="54"/>
      <c r="T68" s="20">
        <v>4</v>
      </c>
      <c r="U68" s="13">
        <f t="shared" si="3"/>
        <v>24</v>
      </c>
      <c r="V68" s="48"/>
      <c r="W68" s="51"/>
      <c r="X68" s="54"/>
      <c r="Y68" s="20">
        <v>2</v>
      </c>
      <c r="Z68" s="13">
        <f t="shared" si="4"/>
        <v>12</v>
      </c>
      <c r="AA68" s="48"/>
      <c r="AB68" s="51"/>
      <c r="AC68" s="54"/>
      <c r="AD68" s="20">
        <v>3</v>
      </c>
      <c r="AE68" s="13">
        <f t="shared" si="5"/>
        <v>18</v>
      </c>
      <c r="AF68" s="48"/>
      <c r="AG68" s="51"/>
      <c r="AH68" s="54"/>
      <c r="AI68" s="41">
        <f t="shared" si="6"/>
        <v>17</v>
      </c>
      <c r="AJ68" s="48"/>
      <c r="AK68" s="51"/>
      <c r="AL68" s="127"/>
      <c r="AM68" s="48"/>
      <c r="AN68" s="51"/>
      <c r="AO68" s="159"/>
      <c r="AP68" s="175"/>
      <c r="AQ68" s="30"/>
      <c r="AR68" s="30"/>
      <c r="AS68" s="30"/>
      <c r="AT68" s="30"/>
      <c r="AU68" s="30"/>
      <c r="AV68" s="30"/>
      <c r="AW68" s="30"/>
      <c r="AX68" s="30"/>
      <c r="AY68" s="30"/>
      <c r="AZ68" s="32"/>
    </row>
    <row r="69" spans="1:52" ht="12.95" customHeight="1">
      <c r="A69" s="61"/>
      <c r="B69" s="57"/>
      <c r="C69" s="45"/>
      <c r="D69" s="10" t="s">
        <v>6</v>
      </c>
      <c r="E69" s="19">
        <v>0</v>
      </c>
      <c r="F69" s="11">
        <f t="shared" si="0"/>
        <v>0</v>
      </c>
      <c r="G69" s="48"/>
      <c r="H69" s="51"/>
      <c r="I69" s="54"/>
      <c r="J69" s="19">
        <v>3</v>
      </c>
      <c r="K69" s="11">
        <f t="shared" si="1"/>
        <v>18</v>
      </c>
      <c r="L69" s="48"/>
      <c r="M69" s="51"/>
      <c r="N69" s="54"/>
      <c r="O69" s="19">
        <v>2</v>
      </c>
      <c r="P69" s="11">
        <f t="shared" si="2"/>
        <v>12</v>
      </c>
      <c r="Q69" s="48"/>
      <c r="R69" s="51"/>
      <c r="S69" s="54"/>
      <c r="T69" s="19">
        <v>1</v>
      </c>
      <c r="U69" s="11">
        <f t="shared" si="3"/>
        <v>6</v>
      </c>
      <c r="V69" s="48"/>
      <c r="W69" s="51"/>
      <c r="X69" s="54"/>
      <c r="Y69" s="19">
        <v>2</v>
      </c>
      <c r="Z69" s="11">
        <f t="shared" si="4"/>
        <v>12</v>
      </c>
      <c r="AA69" s="48"/>
      <c r="AB69" s="51"/>
      <c r="AC69" s="54"/>
      <c r="AD69" s="19">
        <v>2</v>
      </c>
      <c r="AE69" s="11">
        <f t="shared" si="5"/>
        <v>12</v>
      </c>
      <c r="AF69" s="48"/>
      <c r="AG69" s="51"/>
      <c r="AH69" s="54"/>
      <c r="AI69" s="40">
        <f t="shared" si="6"/>
        <v>10</v>
      </c>
      <c r="AJ69" s="48"/>
      <c r="AK69" s="51"/>
      <c r="AL69" s="127"/>
      <c r="AM69" s="48"/>
      <c r="AN69" s="51"/>
      <c r="AO69" s="159"/>
      <c r="AP69" s="175"/>
      <c r="AQ69" s="30"/>
      <c r="AR69" s="30"/>
      <c r="AS69" s="30"/>
      <c r="AT69" s="30"/>
      <c r="AU69" s="30"/>
      <c r="AV69" s="30"/>
      <c r="AW69" s="30"/>
      <c r="AX69" s="30"/>
      <c r="AY69" s="30"/>
      <c r="AZ69" s="32"/>
    </row>
    <row r="70" spans="1:52" ht="12.95" customHeight="1">
      <c r="A70" s="61"/>
      <c r="B70" s="57"/>
      <c r="C70" s="45"/>
      <c r="D70" s="12" t="s">
        <v>7</v>
      </c>
      <c r="E70" s="20">
        <v>0</v>
      </c>
      <c r="F70" s="13">
        <f t="shared" si="0"/>
        <v>0</v>
      </c>
      <c r="G70" s="48"/>
      <c r="H70" s="51"/>
      <c r="I70" s="54"/>
      <c r="J70" s="20">
        <v>2</v>
      </c>
      <c r="K70" s="13">
        <f t="shared" si="1"/>
        <v>12</v>
      </c>
      <c r="L70" s="48"/>
      <c r="M70" s="51"/>
      <c r="N70" s="54"/>
      <c r="O70" s="20">
        <v>0</v>
      </c>
      <c r="P70" s="13">
        <f t="shared" si="2"/>
        <v>0</v>
      </c>
      <c r="Q70" s="48"/>
      <c r="R70" s="51"/>
      <c r="S70" s="54"/>
      <c r="T70" s="20">
        <v>2</v>
      </c>
      <c r="U70" s="13">
        <f t="shared" si="3"/>
        <v>12</v>
      </c>
      <c r="V70" s="48"/>
      <c r="W70" s="51"/>
      <c r="X70" s="54"/>
      <c r="Y70" s="20">
        <v>0</v>
      </c>
      <c r="Z70" s="13">
        <f t="shared" si="4"/>
        <v>0</v>
      </c>
      <c r="AA70" s="48"/>
      <c r="AB70" s="51"/>
      <c r="AC70" s="54"/>
      <c r="AD70" s="20">
        <v>2</v>
      </c>
      <c r="AE70" s="13">
        <f t="shared" si="5"/>
        <v>12</v>
      </c>
      <c r="AF70" s="48"/>
      <c r="AG70" s="51"/>
      <c r="AH70" s="54"/>
      <c r="AI70" s="41">
        <f t="shared" si="6"/>
        <v>6</v>
      </c>
      <c r="AJ70" s="48"/>
      <c r="AK70" s="51"/>
      <c r="AL70" s="127"/>
      <c r="AM70" s="48"/>
      <c r="AN70" s="51"/>
      <c r="AO70" s="159"/>
      <c r="AP70" s="175"/>
      <c r="AQ70" s="30"/>
      <c r="AR70" s="30"/>
      <c r="AS70" s="30"/>
      <c r="AT70" s="30"/>
      <c r="AU70" s="30"/>
      <c r="AV70" s="30"/>
      <c r="AW70" s="30"/>
      <c r="AX70" s="30"/>
      <c r="AY70" s="30"/>
      <c r="AZ70" s="32"/>
    </row>
    <row r="71" spans="1:52" ht="12.95" customHeight="1" thickBot="1">
      <c r="A71" s="61"/>
      <c r="B71" s="63"/>
      <c r="C71" s="46"/>
      <c r="D71" s="14" t="s">
        <v>8</v>
      </c>
      <c r="E71" s="21">
        <v>1</v>
      </c>
      <c r="F71" s="15">
        <f t="shared" ref="F71:F77" si="7">E71*6</f>
        <v>6</v>
      </c>
      <c r="G71" s="49"/>
      <c r="H71" s="52"/>
      <c r="I71" s="55"/>
      <c r="J71" s="21">
        <v>1</v>
      </c>
      <c r="K71" s="15">
        <f t="shared" ref="K71:K77" si="8">J71*6</f>
        <v>6</v>
      </c>
      <c r="L71" s="49"/>
      <c r="M71" s="52"/>
      <c r="N71" s="55"/>
      <c r="O71" s="21">
        <v>0</v>
      </c>
      <c r="P71" s="15">
        <f t="shared" ref="P71:P77" si="9">O71*6</f>
        <v>0</v>
      </c>
      <c r="Q71" s="49"/>
      <c r="R71" s="52"/>
      <c r="S71" s="55"/>
      <c r="T71" s="21">
        <v>0</v>
      </c>
      <c r="U71" s="15">
        <f t="shared" ref="U71:U77" si="10">T71*6</f>
        <v>0</v>
      </c>
      <c r="V71" s="49"/>
      <c r="W71" s="52"/>
      <c r="X71" s="55"/>
      <c r="Y71" s="21">
        <v>0</v>
      </c>
      <c r="Z71" s="15">
        <f t="shared" ref="Z71:Z77" si="11">Y71*6</f>
        <v>0</v>
      </c>
      <c r="AA71" s="49"/>
      <c r="AB71" s="52"/>
      <c r="AC71" s="55"/>
      <c r="AD71" s="21">
        <v>0</v>
      </c>
      <c r="AE71" s="15">
        <f t="shared" ref="AE71:AE77" si="12">AD71*6</f>
        <v>0</v>
      </c>
      <c r="AF71" s="49"/>
      <c r="AG71" s="52"/>
      <c r="AH71" s="55"/>
      <c r="AI71" s="42">
        <f t="shared" ref="AI71:AI77" si="13">ROUND((F71+K71+P71+U71+Z71+AE71)/6,0)</f>
        <v>2</v>
      </c>
      <c r="AJ71" s="49"/>
      <c r="AK71" s="52"/>
      <c r="AL71" s="128"/>
      <c r="AM71" s="48"/>
      <c r="AN71" s="51"/>
      <c r="AO71" s="159"/>
      <c r="AP71" s="175"/>
      <c r="AQ71" s="30"/>
      <c r="AR71" s="30"/>
      <c r="AS71" s="30"/>
      <c r="AT71" s="30"/>
      <c r="AU71" s="30"/>
      <c r="AV71" s="30"/>
      <c r="AW71" s="30"/>
      <c r="AX71" s="30"/>
      <c r="AY71" s="30"/>
      <c r="AZ71" s="32"/>
    </row>
    <row r="72" spans="1:52" ht="12.95" customHeight="1">
      <c r="A72" s="61"/>
      <c r="B72" s="56" t="s">
        <v>2</v>
      </c>
      <c r="C72" s="44" t="s">
        <v>15</v>
      </c>
      <c r="D72" s="8" t="s">
        <v>3</v>
      </c>
      <c r="E72" s="18">
        <v>13</v>
      </c>
      <c r="F72" s="9">
        <f>E72*6</f>
        <v>78</v>
      </c>
      <c r="G72" s="47">
        <f>SUM(F72:F77)</f>
        <v>96</v>
      </c>
      <c r="H72" s="50">
        <f>F72*eO+F73*eJ+F74*eD+F75*eC+F76*eCP+F77*eA</f>
        <v>100.2</v>
      </c>
      <c r="I72" s="53">
        <f>IFERROR(ROUND(SUM(E75:E77)*6/G72,3),0)</f>
        <v>6.3E-2</v>
      </c>
      <c r="J72" s="18">
        <v>22</v>
      </c>
      <c r="K72" s="9">
        <f>J72*6</f>
        <v>132</v>
      </c>
      <c r="L72" s="47">
        <f>SUM(K72:K77)</f>
        <v>150</v>
      </c>
      <c r="M72" s="50">
        <f>K72*eO+K73*eJ+K74*eD+K75*eC+K76*eCP+K77*eA</f>
        <v>150</v>
      </c>
      <c r="N72" s="53">
        <f>IFERROR(ROUND(SUM(J75:J77)*6/L72,3),0)</f>
        <v>0</v>
      </c>
      <c r="O72" s="18">
        <v>23</v>
      </c>
      <c r="P72" s="9">
        <f>O72*6</f>
        <v>138</v>
      </c>
      <c r="Q72" s="47">
        <f>SUM(P72:P77)</f>
        <v>156</v>
      </c>
      <c r="R72" s="50">
        <f>P72*eO+P73*eJ+P74*eD+P75*eC+P76*eCP+P77*eA</f>
        <v>160.19999999999999</v>
      </c>
      <c r="S72" s="53">
        <f>IFERROR(ROUND(SUM(O75:O77)*6/Q72,3),0)</f>
        <v>3.7999999999999999E-2</v>
      </c>
      <c r="T72" s="18">
        <v>16</v>
      </c>
      <c r="U72" s="9">
        <f>T72*6</f>
        <v>96</v>
      </c>
      <c r="V72" s="47">
        <f>SUM(U72:U77)</f>
        <v>108</v>
      </c>
      <c r="W72" s="50">
        <f>U72*eO+U73*eJ+U74*eD+U75*eC+U76*eCP+U77*eA</f>
        <v>105</v>
      </c>
      <c r="X72" s="53">
        <f>IFERROR(ROUND(SUM(T75:T77)*6/V72,3),0)</f>
        <v>0</v>
      </c>
      <c r="Y72" s="18">
        <v>21</v>
      </c>
      <c r="Z72" s="9">
        <f>Y72*6</f>
        <v>126</v>
      </c>
      <c r="AA72" s="47">
        <f>SUM(Z72:Z77)</f>
        <v>138</v>
      </c>
      <c r="AB72" s="50">
        <f>Z72*eO+Z73*eJ+Z74*eD+Z75*eC+Z76*eCP+Z77*eA</f>
        <v>138</v>
      </c>
      <c r="AC72" s="53">
        <f>IFERROR(ROUND(SUM(Y75:Y77)*6/AA72,3),0)</f>
        <v>0</v>
      </c>
      <c r="AD72" s="18">
        <v>19</v>
      </c>
      <c r="AE72" s="9">
        <f>AD72*6</f>
        <v>114</v>
      </c>
      <c r="AF72" s="47">
        <f>SUM(AE72:AE77)</f>
        <v>120</v>
      </c>
      <c r="AG72" s="50">
        <f>AE72*eO+AE73*eJ+AE74*eD+AE75*eC+AE76*eCP+AE77*eA</f>
        <v>124.2</v>
      </c>
      <c r="AH72" s="53">
        <f>IFERROR(ROUND(SUM(AD75:AD77)*6/AF72,3),0)</f>
        <v>0.05</v>
      </c>
      <c r="AI72" s="39">
        <f t="shared" si="13"/>
        <v>114</v>
      </c>
      <c r="AJ72" s="47">
        <f>ROUND((G72+L72+Q72+V72+AA72+AF72)/6,0)</f>
        <v>128</v>
      </c>
      <c r="AK72" s="50">
        <f>ROUND((H72+M72+R72+W72+AB72+AG72)/6,0)</f>
        <v>130</v>
      </c>
      <c r="AL72" s="126">
        <f>IFERROR(ROUND((G72*I72+L72*N72+Q72*S72+V72*X72+AA72*AC72+AF72*AH72)/(6*AJ72),3),0)</f>
        <v>2.3E-2</v>
      </c>
      <c r="AM72" s="48"/>
      <c r="AN72" s="51"/>
      <c r="AO72" s="159"/>
      <c r="AP72" s="175"/>
      <c r="AQ72" s="30"/>
      <c r="AR72" s="30"/>
      <c r="AS72" s="30"/>
      <c r="AT72" s="30"/>
      <c r="AU72" s="30"/>
      <c r="AV72" s="30"/>
      <c r="AW72" s="30"/>
      <c r="AX72" s="30"/>
      <c r="AY72" s="30"/>
      <c r="AZ72" s="32"/>
    </row>
    <row r="73" spans="1:52" ht="12.95" customHeight="1">
      <c r="A73" s="61"/>
      <c r="B73" s="57"/>
      <c r="C73" s="45"/>
      <c r="D73" s="10" t="s">
        <v>4</v>
      </c>
      <c r="E73" s="19">
        <v>0</v>
      </c>
      <c r="F73" s="11">
        <f t="shared" si="7"/>
        <v>0</v>
      </c>
      <c r="G73" s="48"/>
      <c r="H73" s="51"/>
      <c r="I73" s="54"/>
      <c r="J73" s="19">
        <v>0</v>
      </c>
      <c r="K73" s="11">
        <f t="shared" si="8"/>
        <v>0</v>
      </c>
      <c r="L73" s="48"/>
      <c r="M73" s="51"/>
      <c r="N73" s="54"/>
      <c r="O73" s="19">
        <v>0</v>
      </c>
      <c r="P73" s="11">
        <f t="shared" si="9"/>
        <v>0</v>
      </c>
      <c r="Q73" s="48"/>
      <c r="R73" s="51"/>
      <c r="S73" s="54"/>
      <c r="T73" s="19">
        <v>1</v>
      </c>
      <c r="U73" s="11">
        <f t="shared" si="10"/>
        <v>6</v>
      </c>
      <c r="V73" s="48"/>
      <c r="W73" s="51"/>
      <c r="X73" s="54"/>
      <c r="Y73" s="19">
        <v>0</v>
      </c>
      <c r="Z73" s="11">
        <f t="shared" si="11"/>
        <v>0</v>
      </c>
      <c r="AA73" s="48"/>
      <c r="AB73" s="51"/>
      <c r="AC73" s="54"/>
      <c r="AD73" s="19">
        <v>0</v>
      </c>
      <c r="AE73" s="11">
        <f t="shared" si="12"/>
        <v>0</v>
      </c>
      <c r="AF73" s="48"/>
      <c r="AG73" s="51"/>
      <c r="AH73" s="54"/>
      <c r="AI73" s="40">
        <f t="shared" si="13"/>
        <v>1</v>
      </c>
      <c r="AJ73" s="48"/>
      <c r="AK73" s="51"/>
      <c r="AL73" s="127"/>
      <c r="AM73" s="48"/>
      <c r="AN73" s="51"/>
      <c r="AO73" s="159"/>
      <c r="AP73" s="175"/>
      <c r="AQ73" s="30"/>
      <c r="AR73" s="30"/>
      <c r="AS73" s="30"/>
      <c r="AT73" s="30"/>
      <c r="AU73" s="30"/>
      <c r="AV73" s="30"/>
      <c r="AW73" s="30"/>
      <c r="AX73" s="30"/>
      <c r="AY73" s="30"/>
      <c r="AZ73" s="32"/>
    </row>
    <row r="74" spans="1:52" ht="12.95" customHeight="1">
      <c r="A74" s="61"/>
      <c r="B74" s="57"/>
      <c r="C74" s="45"/>
      <c r="D74" s="12" t="s">
        <v>5</v>
      </c>
      <c r="E74" s="20">
        <v>2</v>
      </c>
      <c r="F74" s="13">
        <f t="shared" si="7"/>
        <v>12</v>
      </c>
      <c r="G74" s="48"/>
      <c r="H74" s="51"/>
      <c r="I74" s="54"/>
      <c r="J74" s="20">
        <v>3</v>
      </c>
      <c r="K74" s="13">
        <f t="shared" si="8"/>
        <v>18</v>
      </c>
      <c r="L74" s="48"/>
      <c r="M74" s="51"/>
      <c r="N74" s="54"/>
      <c r="O74" s="20">
        <v>2</v>
      </c>
      <c r="P74" s="13">
        <f t="shared" si="9"/>
        <v>12</v>
      </c>
      <c r="Q74" s="48"/>
      <c r="R74" s="51"/>
      <c r="S74" s="54"/>
      <c r="T74" s="20">
        <v>1</v>
      </c>
      <c r="U74" s="13">
        <f t="shared" si="10"/>
        <v>6</v>
      </c>
      <c r="V74" s="48"/>
      <c r="W74" s="51"/>
      <c r="X74" s="54"/>
      <c r="Y74" s="20">
        <v>2</v>
      </c>
      <c r="Z74" s="13">
        <f t="shared" si="11"/>
        <v>12</v>
      </c>
      <c r="AA74" s="48"/>
      <c r="AB74" s="51"/>
      <c r="AC74" s="54"/>
      <c r="AD74" s="20">
        <v>0</v>
      </c>
      <c r="AE74" s="13">
        <f t="shared" si="12"/>
        <v>0</v>
      </c>
      <c r="AF74" s="48"/>
      <c r="AG74" s="51"/>
      <c r="AH74" s="54"/>
      <c r="AI74" s="41">
        <f t="shared" si="13"/>
        <v>10</v>
      </c>
      <c r="AJ74" s="48"/>
      <c r="AK74" s="51"/>
      <c r="AL74" s="127"/>
      <c r="AM74" s="48"/>
      <c r="AN74" s="51"/>
      <c r="AO74" s="159"/>
      <c r="AP74" s="175"/>
      <c r="AQ74" s="30"/>
      <c r="AR74" s="30"/>
      <c r="AS74" s="30"/>
      <c r="AT74" s="30"/>
      <c r="AU74" s="30"/>
      <c r="AV74" s="30"/>
      <c r="AW74" s="30"/>
      <c r="AX74" s="30"/>
      <c r="AY74" s="30"/>
      <c r="AZ74" s="32"/>
    </row>
    <row r="75" spans="1:52" ht="12.95" customHeight="1">
      <c r="A75" s="61"/>
      <c r="B75" s="57"/>
      <c r="C75" s="45"/>
      <c r="D75" s="10" t="s">
        <v>6</v>
      </c>
      <c r="E75" s="19">
        <v>1</v>
      </c>
      <c r="F75" s="11">
        <f t="shared" si="7"/>
        <v>6</v>
      </c>
      <c r="G75" s="48"/>
      <c r="H75" s="51"/>
      <c r="I75" s="54"/>
      <c r="J75" s="19">
        <v>0</v>
      </c>
      <c r="K75" s="11">
        <f t="shared" si="8"/>
        <v>0</v>
      </c>
      <c r="L75" s="48"/>
      <c r="M75" s="51"/>
      <c r="N75" s="54"/>
      <c r="O75" s="19">
        <v>1</v>
      </c>
      <c r="P75" s="11">
        <f t="shared" si="9"/>
        <v>6</v>
      </c>
      <c r="Q75" s="48"/>
      <c r="R75" s="51"/>
      <c r="S75" s="54"/>
      <c r="T75" s="19">
        <v>0</v>
      </c>
      <c r="U75" s="11">
        <f t="shared" si="10"/>
        <v>0</v>
      </c>
      <c r="V75" s="48"/>
      <c r="W75" s="51"/>
      <c r="X75" s="54"/>
      <c r="Y75" s="19">
        <v>0</v>
      </c>
      <c r="Z75" s="11">
        <f t="shared" si="11"/>
        <v>0</v>
      </c>
      <c r="AA75" s="48"/>
      <c r="AB75" s="51"/>
      <c r="AC75" s="54"/>
      <c r="AD75" s="19">
        <v>1</v>
      </c>
      <c r="AE75" s="11">
        <f t="shared" si="12"/>
        <v>6</v>
      </c>
      <c r="AF75" s="48"/>
      <c r="AG75" s="51"/>
      <c r="AH75" s="54"/>
      <c r="AI75" s="40">
        <f t="shared" si="13"/>
        <v>3</v>
      </c>
      <c r="AJ75" s="48"/>
      <c r="AK75" s="51"/>
      <c r="AL75" s="127"/>
      <c r="AM75" s="48"/>
      <c r="AN75" s="51"/>
      <c r="AO75" s="159"/>
      <c r="AP75" s="175"/>
      <c r="AQ75" s="30"/>
      <c r="AR75" s="30"/>
      <c r="AS75" s="30"/>
      <c r="AT75" s="30"/>
      <c r="AU75" s="30"/>
      <c r="AV75" s="30"/>
      <c r="AW75" s="30"/>
      <c r="AX75" s="30"/>
      <c r="AY75" s="30"/>
      <c r="AZ75" s="32"/>
    </row>
    <row r="76" spans="1:52" ht="12.95" customHeight="1">
      <c r="A76" s="61"/>
      <c r="B76" s="57"/>
      <c r="C76" s="45"/>
      <c r="D76" s="12" t="s">
        <v>7</v>
      </c>
      <c r="E76" s="20">
        <v>0</v>
      </c>
      <c r="F76" s="13">
        <f t="shared" si="7"/>
        <v>0</v>
      </c>
      <c r="G76" s="48"/>
      <c r="H76" s="51"/>
      <c r="I76" s="54"/>
      <c r="J76" s="20">
        <v>0</v>
      </c>
      <c r="K76" s="13">
        <f t="shared" si="8"/>
        <v>0</v>
      </c>
      <c r="L76" s="48"/>
      <c r="M76" s="51"/>
      <c r="N76" s="54"/>
      <c r="O76" s="20">
        <v>0</v>
      </c>
      <c r="P76" s="13">
        <f t="shared" si="9"/>
        <v>0</v>
      </c>
      <c r="Q76" s="48"/>
      <c r="R76" s="51"/>
      <c r="S76" s="54"/>
      <c r="T76" s="20">
        <v>0</v>
      </c>
      <c r="U76" s="13">
        <f t="shared" si="10"/>
        <v>0</v>
      </c>
      <c r="V76" s="48"/>
      <c r="W76" s="51"/>
      <c r="X76" s="54"/>
      <c r="Y76" s="20">
        <v>0</v>
      </c>
      <c r="Z76" s="13">
        <f t="shared" si="11"/>
        <v>0</v>
      </c>
      <c r="AA76" s="48"/>
      <c r="AB76" s="51"/>
      <c r="AC76" s="54"/>
      <c r="AD76" s="20">
        <v>0</v>
      </c>
      <c r="AE76" s="13">
        <f t="shared" si="12"/>
        <v>0</v>
      </c>
      <c r="AF76" s="48"/>
      <c r="AG76" s="51"/>
      <c r="AH76" s="54"/>
      <c r="AI76" s="41">
        <f t="shared" si="13"/>
        <v>0</v>
      </c>
      <c r="AJ76" s="48"/>
      <c r="AK76" s="51"/>
      <c r="AL76" s="127"/>
      <c r="AM76" s="48"/>
      <c r="AN76" s="51"/>
      <c r="AO76" s="159"/>
      <c r="AP76" s="175"/>
      <c r="AQ76" s="30"/>
      <c r="AR76" s="30"/>
      <c r="AS76" s="30"/>
      <c r="AT76" s="30"/>
      <c r="AU76" s="30"/>
      <c r="AV76" s="30"/>
      <c r="AW76" s="30"/>
      <c r="AX76" s="30"/>
      <c r="AY76" s="30"/>
      <c r="AZ76" s="32"/>
    </row>
    <row r="77" spans="1:52" ht="12.95" customHeight="1" thickBot="1">
      <c r="A77" s="62"/>
      <c r="B77" s="58"/>
      <c r="C77" s="59"/>
      <c r="D77" s="22" t="s">
        <v>8</v>
      </c>
      <c r="E77" s="21">
        <v>0</v>
      </c>
      <c r="F77" s="15">
        <f t="shared" si="7"/>
        <v>0</v>
      </c>
      <c r="G77" s="49"/>
      <c r="H77" s="52"/>
      <c r="I77" s="55"/>
      <c r="J77" s="21">
        <v>0</v>
      </c>
      <c r="K77" s="15">
        <f t="shared" si="8"/>
        <v>0</v>
      </c>
      <c r="L77" s="49"/>
      <c r="M77" s="52"/>
      <c r="N77" s="55"/>
      <c r="O77" s="21">
        <v>0</v>
      </c>
      <c r="P77" s="15">
        <f t="shared" si="9"/>
        <v>0</v>
      </c>
      <c r="Q77" s="49"/>
      <c r="R77" s="52"/>
      <c r="S77" s="55"/>
      <c r="T77" s="21">
        <v>0</v>
      </c>
      <c r="U77" s="15">
        <f t="shared" si="10"/>
        <v>0</v>
      </c>
      <c r="V77" s="49"/>
      <c r="W77" s="52"/>
      <c r="X77" s="55"/>
      <c r="Y77" s="21">
        <v>0</v>
      </c>
      <c r="Z77" s="15">
        <f t="shared" si="11"/>
        <v>0</v>
      </c>
      <c r="AA77" s="49"/>
      <c r="AB77" s="52"/>
      <c r="AC77" s="55"/>
      <c r="AD77" s="21">
        <v>0</v>
      </c>
      <c r="AE77" s="15">
        <f t="shared" si="12"/>
        <v>0</v>
      </c>
      <c r="AF77" s="48"/>
      <c r="AG77" s="51"/>
      <c r="AH77" s="153"/>
      <c r="AI77" s="42">
        <f t="shared" si="13"/>
        <v>0</v>
      </c>
      <c r="AJ77" s="49"/>
      <c r="AK77" s="52"/>
      <c r="AL77" s="128"/>
      <c r="AM77" s="49"/>
      <c r="AN77" s="52"/>
      <c r="AO77" s="160"/>
      <c r="AP77" s="176"/>
      <c r="AQ77" s="30"/>
      <c r="AR77" s="30"/>
      <c r="AS77" s="30"/>
      <c r="AT77" s="30"/>
      <c r="AU77" s="30"/>
      <c r="AV77" s="30"/>
      <c r="AW77" s="30"/>
      <c r="AX77" s="30"/>
      <c r="AY77" s="30"/>
      <c r="AZ77" s="32"/>
    </row>
    <row r="78" spans="1:52" ht="12.95" customHeight="1">
      <c r="A78" s="109" t="s">
        <v>43</v>
      </c>
      <c r="B78" s="90" t="s">
        <v>35</v>
      </c>
      <c r="C78" s="112" t="s">
        <v>40</v>
      </c>
      <c r="D78" s="113"/>
      <c r="E78" s="66"/>
      <c r="F78" s="67"/>
      <c r="G78" s="47">
        <f>G48+G54+G66+G72</f>
        <v>600</v>
      </c>
      <c r="H78" s="50">
        <f>H48+H54+H66+H72</f>
        <v>640.20000000000005</v>
      </c>
      <c r="I78" s="64">
        <f>IFERROR(ROUND((G48*I48+G54*I54+G66*I66+G72*I72)/G78,3),0)</f>
        <v>0.08</v>
      </c>
      <c r="J78" s="66"/>
      <c r="K78" s="67"/>
      <c r="L78" s="47">
        <f>L48+L54+L66+L72</f>
        <v>666</v>
      </c>
      <c r="M78" s="50">
        <f>M48+M54+M66+M72</f>
        <v>694.8</v>
      </c>
      <c r="N78" s="64">
        <f>IFERROR(ROUND((L48*N48+L54*N54+L66*N66+L72*N72)/L78,3),0)</f>
        <v>5.3999999999999999E-2</v>
      </c>
      <c r="O78" s="66"/>
      <c r="P78" s="67"/>
      <c r="Q78" s="47">
        <f>Q48+Q54+Q66+Q72</f>
        <v>618</v>
      </c>
      <c r="R78" s="50">
        <f>R48+R54+R66+R72</f>
        <v>652.20000000000005</v>
      </c>
      <c r="S78" s="64">
        <f>IFERROR(ROUND((Q48*S48+Q54*S54+Q66*S66+Q72*S72)/Q78,3),0)</f>
        <v>6.8000000000000005E-2</v>
      </c>
      <c r="T78" s="66"/>
      <c r="U78" s="67"/>
      <c r="V78" s="47">
        <f>V48+V54+V66+V72</f>
        <v>768</v>
      </c>
      <c r="W78" s="50">
        <f>W48+W54+W66+W72</f>
        <v>795.59999999999991</v>
      </c>
      <c r="X78" s="64">
        <f>IFERROR(ROUND((V48*X48+V54*X54+V66*X66+V72*X72)/V78,3),0)</f>
        <v>3.9E-2</v>
      </c>
      <c r="Y78" s="66"/>
      <c r="Z78" s="67"/>
      <c r="AA78" s="47">
        <f>AA48+AA54+AA66+AA72</f>
        <v>708</v>
      </c>
      <c r="AB78" s="50">
        <f>AB48+AB54+AB66+AB72</f>
        <v>736.2</v>
      </c>
      <c r="AC78" s="64">
        <f>IFERROR(ROUND((AA48*AC48+AA54*AC54+AA66*AC66+AA72*AC72)/AA78,3),0)</f>
        <v>5.8999999999999997E-2</v>
      </c>
      <c r="AD78" s="66"/>
      <c r="AE78" s="154"/>
      <c r="AF78" s="148">
        <f>AF48+AF54+AF66+AF72</f>
        <v>576</v>
      </c>
      <c r="AG78" s="50">
        <f>AG48+AG54+AG66+AG72</f>
        <v>628.20000000000005</v>
      </c>
      <c r="AH78" s="64">
        <f>IFERROR(ROUND((AF48*AH48+AF54*AH54+AF66*AH66+AF72*AH72)/AF78,3),0)</f>
        <v>9.4E-2</v>
      </c>
      <c r="AI78" s="186"/>
      <c r="AJ78" s="148">
        <f>ROUND((G78+L78+Q78+V78+AA78+AF78)/6,0)</f>
        <v>656</v>
      </c>
      <c r="AK78" s="50">
        <f>ROUND((H78+M78+R78+W78+AB78+AG78)/6,0)</f>
        <v>691</v>
      </c>
      <c r="AL78" s="126">
        <f>IFERROR(ROUND((G78*I78+L78*N78+Q78*S78+V78*X78+AA78*AC78+AF78*AH78)/(6*AJ78),3),0)</f>
        <v>6.4000000000000001E-2</v>
      </c>
      <c r="AM78" s="165">
        <f>AJ92</f>
        <v>1054</v>
      </c>
      <c r="AN78" s="168">
        <f>AK92</f>
        <v>1111</v>
      </c>
      <c r="AO78" s="171">
        <f>AL92</f>
        <v>6.7000000000000004E-2</v>
      </c>
      <c r="AP78" s="177">
        <f>'Obliczenia k15'!I38</f>
        <v>0.94107142857142856</v>
      </c>
      <c r="AQ78" s="30"/>
      <c r="AR78" s="30"/>
      <c r="AS78" s="30"/>
      <c r="AT78" s="30"/>
      <c r="AU78" s="30"/>
      <c r="AV78" s="30"/>
      <c r="AW78" s="30"/>
      <c r="AX78" s="30"/>
      <c r="AY78" s="30"/>
      <c r="AZ78" s="32"/>
    </row>
    <row r="79" spans="1:52" ht="12.95" customHeight="1">
      <c r="A79" s="110"/>
      <c r="B79" s="91"/>
      <c r="C79" s="114"/>
      <c r="D79" s="115"/>
      <c r="E79" s="68"/>
      <c r="F79" s="69"/>
      <c r="G79" s="48"/>
      <c r="H79" s="51"/>
      <c r="I79" s="65"/>
      <c r="J79" s="68"/>
      <c r="K79" s="69"/>
      <c r="L79" s="48"/>
      <c r="M79" s="51"/>
      <c r="N79" s="65"/>
      <c r="O79" s="68"/>
      <c r="P79" s="69"/>
      <c r="Q79" s="48"/>
      <c r="R79" s="51"/>
      <c r="S79" s="65"/>
      <c r="T79" s="68"/>
      <c r="U79" s="69"/>
      <c r="V79" s="48"/>
      <c r="W79" s="51"/>
      <c r="X79" s="65"/>
      <c r="Y79" s="68"/>
      <c r="Z79" s="69"/>
      <c r="AA79" s="48"/>
      <c r="AB79" s="51"/>
      <c r="AC79" s="65"/>
      <c r="AD79" s="68"/>
      <c r="AE79" s="161"/>
      <c r="AF79" s="164"/>
      <c r="AG79" s="51"/>
      <c r="AH79" s="65"/>
      <c r="AI79" s="187"/>
      <c r="AJ79" s="139"/>
      <c r="AK79" s="141"/>
      <c r="AL79" s="137"/>
      <c r="AM79" s="166"/>
      <c r="AN79" s="169"/>
      <c r="AO79" s="172"/>
      <c r="AP79" s="178"/>
      <c r="AQ79" s="30"/>
      <c r="AR79" s="30"/>
      <c r="AS79" s="30"/>
      <c r="AT79" s="30"/>
      <c r="AU79" s="30"/>
      <c r="AV79" s="30"/>
      <c r="AW79" s="30"/>
      <c r="AX79" s="30"/>
      <c r="AY79" s="30"/>
      <c r="AZ79" s="32"/>
    </row>
    <row r="80" spans="1:52" ht="12.95" customHeight="1">
      <c r="A80" s="110"/>
      <c r="B80" s="91"/>
      <c r="C80" s="116" t="s">
        <v>38</v>
      </c>
      <c r="D80" s="117"/>
      <c r="E80" s="68"/>
      <c r="F80" s="69"/>
      <c r="G80" s="70">
        <f>G60+G42</f>
        <v>138</v>
      </c>
      <c r="H80" s="93">
        <f>H60+H42</f>
        <v>146.4</v>
      </c>
      <c r="I80" s="54">
        <f>IFERROR(ROUND((G42*I42+G60*I60)/G80,3),0)</f>
        <v>8.6999999999999994E-2</v>
      </c>
      <c r="J80" s="68"/>
      <c r="K80" s="69"/>
      <c r="L80" s="70">
        <f>L60+L42</f>
        <v>96</v>
      </c>
      <c r="M80" s="93">
        <f>M60+M42</f>
        <v>105</v>
      </c>
      <c r="N80" s="54">
        <f>IFERROR(ROUND((L42*N42+L60*N60)/L80,3),0)</f>
        <v>6.3E-2</v>
      </c>
      <c r="O80" s="68"/>
      <c r="P80" s="69"/>
      <c r="Q80" s="70">
        <f>Q60+Q42</f>
        <v>96</v>
      </c>
      <c r="R80" s="93">
        <f>R60+R42</f>
        <v>102</v>
      </c>
      <c r="S80" s="54">
        <f>IFERROR(ROUND((Q42*S42+Q60*S60)/Q80,3),0)</f>
        <v>6.3E-2</v>
      </c>
      <c r="T80" s="68"/>
      <c r="U80" s="69"/>
      <c r="V80" s="70">
        <f>V60+V42</f>
        <v>126</v>
      </c>
      <c r="W80" s="93">
        <f>W60+W42</f>
        <v>126</v>
      </c>
      <c r="X80" s="54">
        <f>IFERROR(ROUND((V42*X42+V60*X60)/V80,3),0)</f>
        <v>0</v>
      </c>
      <c r="Y80" s="68"/>
      <c r="Z80" s="69"/>
      <c r="AA80" s="70">
        <f>AA60+AA42</f>
        <v>102</v>
      </c>
      <c r="AB80" s="93">
        <f>AB60+AB42</f>
        <v>111.60000000000001</v>
      </c>
      <c r="AC80" s="54">
        <f>IFERROR(ROUND((AA42*AC42+AA60*AC60)/AA80,3),0)</f>
        <v>0.17599999999999999</v>
      </c>
      <c r="AD80" s="68"/>
      <c r="AE80" s="161"/>
      <c r="AF80" s="151">
        <f>AF60+AF42</f>
        <v>180</v>
      </c>
      <c r="AG80" s="93">
        <f>AG60+AG42</f>
        <v>188.4</v>
      </c>
      <c r="AH80" s="54">
        <f>IFERROR(ROUND((AF42*AH42+AF60*AH60)/AF80,3),0)</f>
        <v>6.7000000000000004E-2</v>
      </c>
      <c r="AI80" s="187"/>
      <c r="AJ80" s="138">
        <f t="shared" ref="AJ80:AK80" si="14">ROUND((G80+L80+Q80+V80+AA80+AF80)/6,0)</f>
        <v>123</v>
      </c>
      <c r="AK80" s="140">
        <f t="shared" si="14"/>
        <v>130</v>
      </c>
      <c r="AL80" s="142">
        <f>IFERROR(ROUND((G80*I80+L80*N80+Q80*S80+V80*X80+AA80*AC80+AF80*AH80)/(6*AJ80),3),0)</f>
        <v>7.2999999999999995E-2</v>
      </c>
      <c r="AM80" s="166"/>
      <c r="AN80" s="169"/>
      <c r="AO80" s="172"/>
      <c r="AP80" s="178"/>
      <c r="AQ80" s="30"/>
      <c r="AR80" s="30"/>
      <c r="AS80" s="30"/>
      <c r="AT80" s="30"/>
      <c r="AU80" s="30"/>
      <c r="AV80" s="30"/>
      <c r="AW80" s="30"/>
      <c r="AX80" s="30"/>
      <c r="AY80" s="30"/>
      <c r="AZ80" s="32"/>
    </row>
    <row r="81" spans="1:52" ht="12.95" customHeight="1">
      <c r="A81" s="110"/>
      <c r="B81" s="91"/>
      <c r="C81" s="114"/>
      <c r="D81" s="115"/>
      <c r="E81" s="68"/>
      <c r="F81" s="69"/>
      <c r="G81" s="70"/>
      <c r="H81" s="93"/>
      <c r="I81" s="54"/>
      <c r="J81" s="68"/>
      <c r="K81" s="69"/>
      <c r="L81" s="70"/>
      <c r="M81" s="93"/>
      <c r="N81" s="54"/>
      <c r="O81" s="68"/>
      <c r="P81" s="69"/>
      <c r="Q81" s="70"/>
      <c r="R81" s="93"/>
      <c r="S81" s="54"/>
      <c r="T81" s="68"/>
      <c r="U81" s="69"/>
      <c r="V81" s="70"/>
      <c r="W81" s="93"/>
      <c r="X81" s="54"/>
      <c r="Y81" s="68"/>
      <c r="Z81" s="69"/>
      <c r="AA81" s="70"/>
      <c r="AB81" s="93"/>
      <c r="AC81" s="54"/>
      <c r="AD81" s="68"/>
      <c r="AE81" s="161"/>
      <c r="AF81" s="151"/>
      <c r="AG81" s="93"/>
      <c r="AH81" s="54"/>
      <c r="AI81" s="187"/>
      <c r="AJ81" s="139"/>
      <c r="AK81" s="141"/>
      <c r="AL81" s="137"/>
      <c r="AM81" s="166"/>
      <c r="AN81" s="169"/>
      <c r="AO81" s="172"/>
      <c r="AP81" s="178"/>
      <c r="AQ81" s="30"/>
      <c r="AR81" s="30"/>
      <c r="AS81" s="30"/>
      <c r="AT81" s="30"/>
      <c r="AU81" s="30"/>
      <c r="AV81" s="30"/>
      <c r="AW81" s="30"/>
      <c r="AX81" s="30"/>
      <c r="AY81" s="30"/>
      <c r="AZ81" s="32"/>
    </row>
    <row r="82" spans="1:52" ht="12.95" customHeight="1">
      <c r="A82" s="110"/>
      <c r="B82" s="91"/>
      <c r="C82" s="118" t="s">
        <v>39</v>
      </c>
      <c r="D82" s="119"/>
      <c r="E82" s="68"/>
      <c r="F82" s="69"/>
      <c r="G82" s="94">
        <f>G78+G80</f>
        <v>738</v>
      </c>
      <c r="H82" s="96">
        <f>H78+H80</f>
        <v>786.6</v>
      </c>
      <c r="I82" s="98">
        <f>IFERROR(ROUND((G78*I78+G80*I80)/G82,3),0)</f>
        <v>8.1000000000000003E-2</v>
      </c>
      <c r="J82" s="68"/>
      <c r="K82" s="69"/>
      <c r="L82" s="94">
        <f>L78+L80</f>
        <v>762</v>
      </c>
      <c r="M82" s="96">
        <f>M78+M80</f>
        <v>799.8</v>
      </c>
      <c r="N82" s="98">
        <f>IFERROR(ROUND((L78*N78+L80*N80)/L82,3),0)</f>
        <v>5.5E-2</v>
      </c>
      <c r="O82" s="68"/>
      <c r="P82" s="69"/>
      <c r="Q82" s="94">
        <f>Q78+Q80</f>
        <v>714</v>
      </c>
      <c r="R82" s="96">
        <f>R78+R80</f>
        <v>754.2</v>
      </c>
      <c r="S82" s="98">
        <f>IFERROR(ROUND((Q78*S78+Q80*S80)/Q82,3),0)</f>
        <v>6.7000000000000004E-2</v>
      </c>
      <c r="T82" s="68"/>
      <c r="U82" s="69"/>
      <c r="V82" s="94">
        <f>V78+V80</f>
        <v>894</v>
      </c>
      <c r="W82" s="96">
        <f>W78+W80</f>
        <v>921.59999999999991</v>
      </c>
      <c r="X82" s="98">
        <f>IFERROR(ROUND((V78*X78+V80*X80)/V82,3),0)</f>
        <v>3.4000000000000002E-2</v>
      </c>
      <c r="Y82" s="68"/>
      <c r="Z82" s="69"/>
      <c r="AA82" s="94">
        <f>AA78+AA80</f>
        <v>810</v>
      </c>
      <c r="AB82" s="96">
        <f>AB78+AB80</f>
        <v>847.80000000000007</v>
      </c>
      <c r="AC82" s="98">
        <f>IFERROR(ROUND((AA78*AC78+AA80*AC80)/AA82,3),0)</f>
        <v>7.3999999999999996E-2</v>
      </c>
      <c r="AD82" s="68"/>
      <c r="AE82" s="161"/>
      <c r="AF82" s="152">
        <f>AF78+AF80</f>
        <v>756</v>
      </c>
      <c r="AG82" s="96">
        <f>AG78+AG80</f>
        <v>816.6</v>
      </c>
      <c r="AH82" s="98">
        <f>IFERROR(ROUND((AF78*AH78+AF80*AH80)/AF82,3),0)</f>
        <v>8.7999999999999995E-2</v>
      </c>
      <c r="AI82" s="187"/>
      <c r="AJ82" s="143">
        <f t="shared" ref="AJ82:AK82" si="15">ROUND((G82+L82+Q82+V82+AA82+AF82)/6,0)</f>
        <v>779</v>
      </c>
      <c r="AK82" s="97">
        <f t="shared" si="15"/>
        <v>821</v>
      </c>
      <c r="AL82" s="146">
        <f>IFERROR(ROUND((G82*I82+L82*N82+Q82*S82+V82*X82+AA82*AC82+AF82*AH82)/(6*AJ82),3),0)</f>
        <v>6.6000000000000003E-2</v>
      </c>
      <c r="AM82" s="166"/>
      <c r="AN82" s="169"/>
      <c r="AO82" s="172"/>
      <c r="AP82" s="178"/>
      <c r="AQ82" s="30"/>
      <c r="AR82" s="30"/>
      <c r="AS82" s="30"/>
      <c r="AT82" s="30"/>
      <c r="AU82" s="30"/>
      <c r="AV82" s="30"/>
      <c r="AW82" s="30"/>
      <c r="AX82" s="30"/>
      <c r="AY82" s="30"/>
      <c r="AZ82" s="32"/>
    </row>
    <row r="83" spans="1:52" ht="12.95" customHeight="1" thickBot="1">
      <c r="A83" s="110"/>
      <c r="B83" s="92"/>
      <c r="C83" s="120"/>
      <c r="D83" s="121"/>
      <c r="E83" s="68"/>
      <c r="F83" s="69"/>
      <c r="G83" s="95"/>
      <c r="H83" s="97"/>
      <c r="I83" s="99"/>
      <c r="J83" s="68"/>
      <c r="K83" s="69"/>
      <c r="L83" s="95"/>
      <c r="M83" s="97"/>
      <c r="N83" s="99"/>
      <c r="O83" s="68"/>
      <c r="P83" s="69"/>
      <c r="Q83" s="95"/>
      <c r="R83" s="97"/>
      <c r="S83" s="99"/>
      <c r="T83" s="68"/>
      <c r="U83" s="69"/>
      <c r="V83" s="95"/>
      <c r="W83" s="97"/>
      <c r="X83" s="99"/>
      <c r="Y83" s="68"/>
      <c r="Z83" s="69"/>
      <c r="AA83" s="95"/>
      <c r="AB83" s="97"/>
      <c r="AC83" s="99"/>
      <c r="AD83" s="68"/>
      <c r="AE83" s="161"/>
      <c r="AF83" s="143"/>
      <c r="AG83" s="97"/>
      <c r="AH83" s="99"/>
      <c r="AI83" s="188"/>
      <c r="AJ83" s="144"/>
      <c r="AK83" s="145"/>
      <c r="AL83" s="147"/>
      <c r="AM83" s="166"/>
      <c r="AN83" s="169"/>
      <c r="AO83" s="172"/>
      <c r="AP83" s="178"/>
      <c r="AQ83" s="30"/>
      <c r="AR83" s="30"/>
      <c r="AS83" s="30"/>
      <c r="AT83" s="30"/>
      <c r="AU83" s="30"/>
      <c r="AV83" s="30"/>
      <c r="AW83" s="30"/>
      <c r="AX83" s="30"/>
      <c r="AY83" s="30"/>
      <c r="AZ83" s="32"/>
    </row>
    <row r="84" spans="1:52" ht="12.95" customHeight="1">
      <c r="A84" s="110"/>
      <c r="B84" s="106" t="s">
        <v>42</v>
      </c>
      <c r="C84" s="112" t="s">
        <v>40</v>
      </c>
      <c r="D84" s="113"/>
      <c r="E84" s="66"/>
      <c r="F84" s="67"/>
      <c r="G84" s="149">
        <f>G18+G36</f>
        <v>54</v>
      </c>
      <c r="H84" s="150">
        <f>H18+H36</f>
        <v>51</v>
      </c>
      <c r="I84" s="53">
        <f>IFERROR(ROUND((G36*I36+G18*I18)/G84,3),0)</f>
        <v>0</v>
      </c>
      <c r="J84" s="66"/>
      <c r="K84" s="67"/>
      <c r="L84" s="149">
        <f>L18+L36</f>
        <v>84</v>
      </c>
      <c r="M84" s="150">
        <f>M18+M36</f>
        <v>88.2</v>
      </c>
      <c r="N84" s="53">
        <f>IFERROR(ROUND((L36*N36+L18*N18)/L84,3),0)</f>
        <v>7.1999999999999995E-2</v>
      </c>
      <c r="O84" s="66"/>
      <c r="P84" s="67"/>
      <c r="Q84" s="149">
        <f>Q18+Q36</f>
        <v>84</v>
      </c>
      <c r="R84" s="150">
        <f>R18+R36</f>
        <v>102</v>
      </c>
      <c r="S84" s="53">
        <f>IFERROR(ROUND((Q36*S36+Q18*S18)/Q84,3),0)</f>
        <v>0.14299999999999999</v>
      </c>
      <c r="T84" s="66"/>
      <c r="U84" s="67"/>
      <c r="V84" s="149">
        <f>V18+V36</f>
        <v>78</v>
      </c>
      <c r="W84" s="150">
        <f>W18+W36</f>
        <v>87</v>
      </c>
      <c r="X84" s="53">
        <f>IFERROR(ROUND((V36*X36+V18*X18)/V84,3),0)</f>
        <v>7.6999999999999999E-2</v>
      </c>
      <c r="Y84" s="66"/>
      <c r="Z84" s="67"/>
      <c r="AA84" s="149">
        <f>AA18+AA36</f>
        <v>42</v>
      </c>
      <c r="AB84" s="150">
        <f>AB18+AB36</f>
        <v>50.400000000000006</v>
      </c>
      <c r="AC84" s="53">
        <f>IFERROR(ROUND((AA36*AC36+AA18*AC18)/AA84,3),0)</f>
        <v>0.28599999999999998</v>
      </c>
      <c r="AD84" s="66"/>
      <c r="AE84" s="154"/>
      <c r="AF84" s="162">
        <f>AF18+AF36</f>
        <v>36</v>
      </c>
      <c r="AG84" s="150">
        <f>AG18+AG36</f>
        <v>36</v>
      </c>
      <c r="AH84" s="53">
        <f>IFERROR(ROUND((AF36*AH36+AF18*AH18)/AF84,3),0)</f>
        <v>0</v>
      </c>
      <c r="AI84" s="186"/>
      <c r="AJ84" s="148">
        <f t="shared" ref="AJ84:AK84" si="16">ROUND((G84+L84+Q84+V84+AA84+AF84)/6,0)</f>
        <v>63</v>
      </c>
      <c r="AK84" s="50">
        <f t="shared" si="16"/>
        <v>69</v>
      </c>
      <c r="AL84" s="126">
        <f>IFERROR(ROUND((G84*I84+L84*N84+Q84*S84+V84*X84+AA84*AC84+AF84*AH84)/(6*AJ84),3),0)</f>
        <v>9.5000000000000001E-2</v>
      </c>
      <c r="AM84" s="166"/>
      <c r="AN84" s="169"/>
      <c r="AO84" s="172"/>
      <c r="AP84" s="178"/>
      <c r="AQ84" s="30"/>
      <c r="AR84" s="30"/>
      <c r="AS84" s="30"/>
      <c r="AT84" s="30"/>
      <c r="AU84" s="30"/>
      <c r="AV84" s="30"/>
      <c r="AW84" s="30"/>
      <c r="AX84" s="30"/>
      <c r="AY84" s="30"/>
      <c r="AZ84" s="32"/>
    </row>
    <row r="85" spans="1:52" ht="12.95" customHeight="1">
      <c r="A85" s="110"/>
      <c r="B85" s="107"/>
      <c r="C85" s="114"/>
      <c r="D85" s="115"/>
      <c r="E85" s="68"/>
      <c r="F85" s="69"/>
      <c r="G85" s="70"/>
      <c r="H85" s="93"/>
      <c r="I85" s="54"/>
      <c r="J85" s="68"/>
      <c r="K85" s="69"/>
      <c r="L85" s="70"/>
      <c r="M85" s="93"/>
      <c r="N85" s="54"/>
      <c r="O85" s="68"/>
      <c r="P85" s="69"/>
      <c r="Q85" s="70"/>
      <c r="R85" s="93"/>
      <c r="S85" s="54"/>
      <c r="T85" s="68"/>
      <c r="U85" s="69"/>
      <c r="V85" s="70"/>
      <c r="W85" s="93"/>
      <c r="X85" s="54"/>
      <c r="Y85" s="68"/>
      <c r="Z85" s="69"/>
      <c r="AA85" s="70"/>
      <c r="AB85" s="93"/>
      <c r="AC85" s="54"/>
      <c r="AD85" s="68"/>
      <c r="AE85" s="161"/>
      <c r="AF85" s="151"/>
      <c r="AG85" s="93"/>
      <c r="AH85" s="54"/>
      <c r="AI85" s="187"/>
      <c r="AJ85" s="139"/>
      <c r="AK85" s="141"/>
      <c r="AL85" s="137"/>
      <c r="AM85" s="166"/>
      <c r="AN85" s="169"/>
      <c r="AO85" s="172"/>
      <c r="AP85" s="178"/>
      <c r="AQ85" s="30"/>
      <c r="AR85" s="30"/>
      <c r="AS85" s="30"/>
      <c r="AT85" s="30"/>
      <c r="AU85" s="30"/>
      <c r="AV85" s="30"/>
      <c r="AW85" s="30"/>
      <c r="AX85" s="30"/>
      <c r="AY85" s="30"/>
      <c r="AZ85" s="32"/>
    </row>
    <row r="86" spans="1:52" ht="12.95" customHeight="1">
      <c r="A86" s="110"/>
      <c r="B86" s="107"/>
      <c r="C86" s="116" t="s">
        <v>38</v>
      </c>
      <c r="D86" s="117"/>
      <c r="E86" s="68"/>
      <c r="F86" s="69"/>
      <c r="G86" s="70">
        <f>G30+G12</f>
        <v>78</v>
      </c>
      <c r="H86" s="93">
        <f>H30+H12</f>
        <v>78</v>
      </c>
      <c r="I86" s="54">
        <f>IFERROR(ROUND((G30*I30+G12*I12)/G86,3),0)</f>
        <v>0</v>
      </c>
      <c r="J86" s="68"/>
      <c r="K86" s="69"/>
      <c r="L86" s="70">
        <f>L30+L12</f>
        <v>114</v>
      </c>
      <c r="M86" s="93">
        <f>M30+M12</f>
        <v>115.2</v>
      </c>
      <c r="N86" s="54">
        <f>IFERROR(ROUND((L30*N30+L12*N12)/L86,3),0)</f>
        <v>5.2999999999999999E-2</v>
      </c>
      <c r="O86" s="68"/>
      <c r="P86" s="69"/>
      <c r="Q86" s="70">
        <f>Q30+Q12</f>
        <v>60</v>
      </c>
      <c r="R86" s="93">
        <f>R30+R12</f>
        <v>64.2</v>
      </c>
      <c r="S86" s="54">
        <f>IFERROR(ROUND((Q30*S30+Q12*S12)/Q86,3),0)</f>
        <v>0.1</v>
      </c>
      <c r="T86" s="68"/>
      <c r="U86" s="69"/>
      <c r="V86" s="70">
        <f>V30+V12</f>
        <v>84</v>
      </c>
      <c r="W86" s="93">
        <f>W30+W12</f>
        <v>88.2</v>
      </c>
      <c r="X86" s="54">
        <f>IFERROR(ROUND((V30*X30+V12*X12)/V86,3),0)</f>
        <v>7.1999999999999995E-2</v>
      </c>
      <c r="Y86" s="68"/>
      <c r="Z86" s="69"/>
      <c r="AA86" s="70">
        <f>AA30+AA12</f>
        <v>84</v>
      </c>
      <c r="AB86" s="93">
        <f>AB30+AB12</f>
        <v>88.2</v>
      </c>
      <c r="AC86" s="54">
        <f>IFERROR(ROUND((AA30*AC30+AA12*AC12)/AA86,3),0)</f>
        <v>7.0999999999999994E-2</v>
      </c>
      <c r="AD86" s="68"/>
      <c r="AE86" s="161"/>
      <c r="AF86" s="151">
        <f>AF30+AF12</f>
        <v>42</v>
      </c>
      <c r="AG86" s="93">
        <f>AG30+AG12</f>
        <v>42</v>
      </c>
      <c r="AH86" s="54">
        <f>IFERROR(ROUND((AF30*AH30+AF12*AH12)/AF86,3),0)</f>
        <v>0</v>
      </c>
      <c r="AI86" s="187"/>
      <c r="AJ86" s="138">
        <f t="shared" ref="AJ86:AK86" si="17">ROUND((G86+L86+Q86+V86+AA86+AF86)/6,0)</f>
        <v>77</v>
      </c>
      <c r="AK86" s="140">
        <f t="shared" si="17"/>
        <v>79</v>
      </c>
      <c r="AL86" s="142">
        <f>IFERROR(ROUND((G86*I86+L86*N86+Q86*S86+V86*X86+AA86*AC86+AF86*AH86)/(6*AJ86),3),0)</f>
        <v>5.1999999999999998E-2</v>
      </c>
      <c r="AM86" s="166"/>
      <c r="AN86" s="169"/>
      <c r="AO86" s="172"/>
      <c r="AP86" s="178"/>
      <c r="AQ86" s="30"/>
      <c r="AR86" s="30"/>
      <c r="AS86" s="30"/>
      <c r="AT86" s="30"/>
      <c r="AU86" s="30"/>
      <c r="AV86" s="30"/>
      <c r="AW86" s="30"/>
      <c r="AX86" s="30"/>
      <c r="AY86" s="30"/>
      <c r="AZ86" s="32"/>
    </row>
    <row r="87" spans="1:52" ht="12.95" customHeight="1">
      <c r="A87" s="110"/>
      <c r="B87" s="107"/>
      <c r="C87" s="114"/>
      <c r="D87" s="115"/>
      <c r="E87" s="68"/>
      <c r="F87" s="69"/>
      <c r="G87" s="70"/>
      <c r="H87" s="93"/>
      <c r="I87" s="54"/>
      <c r="J87" s="68"/>
      <c r="K87" s="69"/>
      <c r="L87" s="70"/>
      <c r="M87" s="93"/>
      <c r="N87" s="54"/>
      <c r="O87" s="68"/>
      <c r="P87" s="69"/>
      <c r="Q87" s="70"/>
      <c r="R87" s="93"/>
      <c r="S87" s="54"/>
      <c r="T87" s="68"/>
      <c r="U87" s="69"/>
      <c r="V87" s="70"/>
      <c r="W87" s="93"/>
      <c r="X87" s="54"/>
      <c r="Y87" s="68"/>
      <c r="Z87" s="69"/>
      <c r="AA87" s="70"/>
      <c r="AB87" s="93"/>
      <c r="AC87" s="54"/>
      <c r="AD87" s="68"/>
      <c r="AE87" s="161"/>
      <c r="AF87" s="151"/>
      <c r="AG87" s="93"/>
      <c r="AH87" s="54"/>
      <c r="AI87" s="187"/>
      <c r="AJ87" s="139"/>
      <c r="AK87" s="141"/>
      <c r="AL87" s="137"/>
      <c r="AM87" s="166"/>
      <c r="AN87" s="169"/>
      <c r="AO87" s="172"/>
      <c r="AP87" s="178"/>
      <c r="AQ87" s="30"/>
      <c r="AR87" s="30"/>
      <c r="AS87" s="30"/>
      <c r="AT87" s="30"/>
      <c r="AU87" s="30"/>
      <c r="AV87" s="30"/>
      <c r="AW87" s="30"/>
      <c r="AX87" s="30"/>
      <c r="AY87" s="30"/>
      <c r="AZ87" s="32"/>
    </row>
    <row r="88" spans="1:52" ht="12.95" customHeight="1">
      <c r="A88" s="110"/>
      <c r="B88" s="107"/>
      <c r="C88" s="116" t="s">
        <v>44</v>
      </c>
      <c r="D88" s="117"/>
      <c r="E88" s="68"/>
      <c r="F88" s="69"/>
      <c r="G88" s="70">
        <f>G6+G24</f>
        <v>144</v>
      </c>
      <c r="H88" s="93">
        <f>H6+H24</f>
        <v>144</v>
      </c>
      <c r="I88" s="54">
        <f>IFERROR(ROUND((G24*I24+G6*I6)/G88,3),0)</f>
        <v>0</v>
      </c>
      <c r="J88" s="68"/>
      <c r="K88" s="69"/>
      <c r="L88" s="70">
        <f>L6+L24</f>
        <v>186</v>
      </c>
      <c r="M88" s="93">
        <f>M6+M24</f>
        <v>207</v>
      </c>
      <c r="N88" s="54">
        <f>IFERROR(ROUND((L24*N24+L6*N6)/L88,3),0)</f>
        <v>0.161</v>
      </c>
      <c r="O88" s="68"/>
      <c r="P88" s="69"/>
      <c r="Q88" s="70">
        <f>Q6+Q24</f>
        <v>120</v>
      </c>
      <c r="R88" s="93">
        <f>R6+R24</f>
        <v>128.4</v>
      </c>
      <c r="S88" s="54">
        <f>IFERROR(ROUND((Q24*S24+Q6*S6)/Q88,3),0)</f>
        <v>0.1</v>
      </c>
      <c r="T88" s="68"/>
      <c r="U88" s="69"/>
      <c r="V88" s="70">
        <f>V6+V24</f>
        <v>102</v>
      </c>
      <c r="W88" s="93">
        <f>W6+W24</f>
        <v>106.2</v>
      </c>
      <c r="X88" s="54">
        <f>IFERROR(ROUND((V24*X24+V6*X6)/V88,3),0)</f>
        <v>5.8999999999999997E-2</v>
      </c>
      <c r="Y88" s="68"/>
      <c r="Z88" s="69"/>
      <c r="AA88" s="70">
        <f>AA6+AA24</f>
        <v>108</v>
      </c>
      <c r="AB88" s="93">
        <f>AB6+AB24</f>
        <v>108</v>
      </c>
      <c r="AC88" s="54">
        <f>IFERROR(ROUND((AA24*AC24+AA6*AC6)/AA88,3),0)</f>
        <v>0</v>
      </c>
      <c r="AD88" s="68"/>
      <c r="AE88" s="161"/>
      <c r="AF88" s="151">
        <f>AF6+AF24</f>
        <v>150</v>
      </c>
      <c r="AG88" s="93">
        <f>AG6+AG24</f>
        <v>154.19999999999999</v>
      </c>
      <c r="AH88" s="54">
        <f>IFERROR(ROUND((AF24*AH24+AF6*AH6)/AF88,3),0)</f>
        <v>0.04</v>
      </c>
      <c r="AI88" s="187"/>
      <c r="AJ88" s="138">
        <f t="shared" ref="AJ88:AK88" si="18">ROUND((G88+L88+Q88+V88+AA88+AF88)/6,0)</f>
        <v>135</v>
      </c>
      <c r="AK88" s="140">
        <f t="shared" si="18"/>
        <v>141</v>
      </c>
      <c r="AL88" s="142">
        <f>IFERROR(ROUND((G88*I88+L88*N88+Q88*S88+V88*X88+AA88*AC88+AF88*AH88)/(6*AJ88),3),0)</f>
        <v>6.7000000000000004E-2</v>
      </c>
      <c r="AM88" s="166"/>
      <c r="AN88" s="169"/>
      <c r="AO88" s="172"/>
      <c r="AP88" s="178"/>
      <c r="AQ88" s="30"/>
      <c r="AR88" s="30"/>
      <c r="AS88" s="30"/>
      <c r="AT88" s="30"/>
      <c r="AU88" s="30"/>
      <c r="AV88" s="30"/>
      <c r="AW88" s="30"/>
      <c r="AX88" s="30"/>
      <c r="AY88" s="30"/>
      <c r="AZ88" s="32"/>
    </row>
    <row r="89" spans="1:52" ht="12.95" customHeight="1">
      <c r="A89" s="110"/>
      <c r="B89" s="107"/>
      <c r="C89" s="114"/>
      <c r="D89" s="115"/>
      <c r="E89" s="68"/>
      <c r="F89" s="69"/>
      <c r="G89" s="70"/>
      <c r="H89" s="93"/>
      <c r="I89" s="54"/>
      <c r="J89" s="68"/>
      <c r="K89" s="69"/>
      <c r="L89" s="70"/>
      <c r="M89" s="93"/>
      <c r="N89" s="54"/>
      <c r="O89" s="68"/>
      <c r="P89" s="69"/>
      <c r="Q89" s="70"/>
      <c r="R89" s="93"/>
      <c r="S89" s="54"/>
      <c r="T89" s="68"/>
      <c r="U89" s="69"/>
      <c r="V89" s="70"/>
      <c r="W89" s="93"/>
      <c r="X89" s="54"/>
      <c r="Y89" s="68"/>
      <c r="Z89" s="69"/>
      <c r="AA89" s="70"/>
      <c r="AB89" s="93"/>
      <c r="AC89" s="54"/>
      <c r="AD89" s="68"/>
      <c r="AE89" s="161"/>
      <c r="AF89" s="151"/>
      <c r="AG89" s="93"/>
      <c r="AH89" s="54"/>
      <c r="AI89" s="187"/>
      <c r="AJ89" s="139"/>
      <c r="AK89" s="141"/>
      <c r="AL89" s="137"/>
      <c r="AM89" s="166"/>
      <c r="AN89" s="169"/>
      <c r="AO89" s="172"/>
      <c r="AP89" s="178"/>
      <c r="AQ89" s="30"/>
      <c r="AR89" s="30"/>
      <c r="AS89" s="30"/>
      <c r="AT89" s="30"/>
      <c r="AU89" s="30"/>
      <c r="AV89" s="30"/>
      <c r="AW89" s="30"/>
      <c r="AX89" s="30"/>
      <c r="AY89" s="30"/>
      <c r="AZ89" s="32"/>
    </row>
    <row r="90" spans="1:52" ht="12.95" customHeight="1">
      <c r="A90" s="110"/>
      <c r="B90" s="107"/>
      <c r="C90" s="118" t="s">
        <v>39</v>
      </c>
      <c r="D90" s="119"/>
      <c r="E90" s="68"/>
      <c r="F90" s="69"/>
      <c r="G90" s="94">
        <f>SUM(G84:G89)</f>
        <v>276</v>
      </c>
      <c r="H90" s="96">
        <f>SUM(H84:H89)</f>
        <v>273</v>
      </c>
      <c r="I90" s="98">
        <f>IFERROR(ROUND((G84*I84+G86*I86+G88*I88)/G90,3),0)</f>
        <v>0</v>
      </c>
      <c r="J90" s="68"/>
      <c r="K90" s="69"/>
      <c r="L90" s="94">
        <f>SUM(L84:L89)</f>
        <v>384</v>
      </c>
      <c r="M90" s="96">
        <f>SUM(M84:M89)</f>
        <v>410.4</v>
      </c>
      <c r="N90" s="98">
        <f>IFERROR(ROUND((L84*N84+L86*N86+L88*N88)/L90,3),0)</f>
        <v>0.109</v>
      </c>
      <c r="O90" s="68"/>
      <c r="P90" s="69"/>
      <c r="Q90" s="94">
        <f>SUM(Q84:Q89)</f>
        <v>264</v>
      </c>
      <c r="R90" s="96">
        <f>SUM(R84:R89)</f>
        <v>294.60000000000002</v>
      </c>
      <c r="S90" s="98">
        <f>IFERROR(ROUND((Q84*S84+Q86*S86+Q88*S88)/Q90,3),0)</f>
        <v>0.114</v>
      </c>
      <c r="T90" s="68"/>
      <c r="U90" s="69"/>
      <c r="V90" s="94">
        <f>SUM(V84:V89)</f>
        <v>264</v>
      </c>
      <c r="W90" s="96">
        <f>SUM(W84:W89)</f>
        <v>281.39999999999998</v>
      </c>
      <c r="X90" s="98">
        <f>IFERROR(ROUND((V84*X84+V86*X86+V88*X88)/V90,3),0)</f>
        <v>6.8000000000000005E-2</v>
      </c>
      <c r="Y90" s="68"/>
      <c r="Z90" s="69"/>
      <c r="AA90" s="94">
        <f>SUM(AA84:AA89)</f>
        <v>234</v>
      </c>
      <c r="AB90" s="96">
        <f>SUM(AB84:AB89)</f>
        <v>246.60000000000002</v>
      </c>
      <c r="AC90" s="98">
        <f>IFERROR(ROUND((AA84*AC84+AA86*AC86+AA88*AC88)/AA90,3),0)</f>
        <v>7.6999999999999999E-2</v>
      </c>
      <c r="AD90" s="68"/>
      <c r="AE90" s="161"/>
      <c r="AF90" s="152">
        <f>SUM(AF84:AF89)</f>
        <v>228</v>
      </c>
      <c r="AG90" s="96">
        <f>SUM(AG84:AG89)</f>
        <v>232.2</v>
      </c>
      <c r="AH90" s="98">
        <f>IFERROR(ROUND((AF84*AH84+AF86*AH86+AF88*AH88)/AF90,3),0)</f>
        <v>2.5999999999999999E-2</v>
      </c>
      <c r="AI90" s="187"/>
      <c r="AJ90" s="143">
        <f t="shared" ref="AJ90:AK90" si="19">ROUND((G90+L90+Q90+V90+AA90+AF90)/6,0)</f>
        <v>275</v>
      </c>
      <c r="AK90" s="97">
        <f t="shared" si="19"/>
        <v>290</v>
      </c>
      <c r="AL90" s="146">
        <f>IFERROR(ROUND((G90*I90+L90*N90+Q90*S90+V90*X90+AA90*AC90+AF90*AH90)/(6*AJ90),3),0)</f>
        <v>6.9000000000000006E-2</v>
      </c>
      <c r="AM90" s="166"/>
      <c r="AN90" s="169"/>
      <c r="AO90" s="172"/>
      <c r="AP90" s="178"/>
      <c r="AQ90" s="30"/>
      <c r="AR90" s="30"/>
      <c r="AS90" s="30"/>
      <c r="AT90" s="30"/>
      <c r="AU90" s="30"/>
      <c r="AV90" s="30"/>
      <c r="AW90" s="30"/>
      <c r="AX90" s="30"/>
      <c r="AY90" s="30"/>
      <c r="AZ90" s="32"/>
    </row>
    <row r="91" spans="1:52" ht="12.95" customHeight="1" thickBot="1">
      <c r="A91" s="110"/>
      <c r="B91" s="108"/>
      <c r="C91" s="120"/>
      <c r="D91" s="121"/>
      <c r="E91" s="122"/>
      <c r="F91" s="123"/>
      <c r="G91" s="135"/>
      <c r="H91" s="136"/>
      <c r="I91" s="99"/>
      <c r="J91" s="122"/>
      <c r="K91" s="123"/>
      <c r="L91" s="135"/>
      <c r="M91" s="136"/>
      <c r="N91" s="99"/>
      <c r="O91" s="122"/>
      <c r="P91" s="123"/>
      <c r="Q91" s="135"/>
      <c r="R91" s="136"/>
      <c r="S91" s="99"/>
      <c r="T91" s="122"/>
      <c r="U91" s="123"/>
      <c r="V91" s="135"/>
      <c r="W91" s="136"/>
      <c r="X91" s="99"/>
      <c r="Y91" s="122"/>
      <c r="Z91" s="123"/>
      <c r="AA91" s="135"/>
      <c r="AB91" s="136"/>
      <c r="AC91" s="99"/>
      <c r="AD91" s="122"/>
      <c r="AE91" s="155"/>
      <c r="AF91" s="163"/>
      <c r="AG91" s="136"/>
      <c r="AH91" s="99"/>
      <c r="AI91" s="188"/>
      <c r="AJ91" s="144"/>
      <c r="AK91" s="145"/>
      <c r="AL91" s="147"/>
      <c r="AM91" s="166"/>
      <c r="AN91" s="169"/>
      <c r="AO91" s="172"/>
      <c r="AP91" s="178"/>
      <c r="AQ91" s="30"/>
      <c r="AR91" s="30"/>
      <c r="AS91" s="30"/>
      <c r="AT91" s="30"/>
      <c r="AU91" s="30"/>
      <c r="AV91" s="30"/>
      <c r="AW91" s="30"/>
      <c r="AX91" s="30"/>
      <c r="AY91" s="30"/>
      <c r="AZ91" s="32"/>
    </row>
    <row r="92" spans="1:52" ht="12.95" customHeight="1">
      <c r="A92" s="110"/>
      <c r="B92" s="100" t="s">
        <v>41</v>
      </c>
      <c r="C92" s="101"/>
      <c r="D92" s="102"/>
      <c r="E92" s="66"/>
      <c r="F92" s="67"/>
      <c r="G92" s="129">
        <f>SUM(G6:G77)</f>
        <v>1014</v>
      </c>
      <c r="H92" s="131">
        <f>SUM(H6:H77)</f>
        <v>1059.6000000000001</v>
      </c>
      <c r="I92" s="133">
        <f>IFERROR(ROUND((G82*I82+G90*I90)/G92,3),0)</f>
        <v>5.8999999999999997E-2</v>
      </c>
      <c r="J92" s="66"/>
      <c r="K92" s="67"/>
      <c r="L92" s="129">
        <f>SUM(L6:L77)</f>
        <v>1146</v>
      </c>
      <c r="M92" s="131">
        <f>SUM(M6:M77)</f>
        <v>1210.2</v>
      </c>
      <c r="N92" s="133">
        <f>IFERROR(ROUND((L82*N82+L90*N90)/L92,3),0)</f>
        <v>7.2999999999999995E-2</v>
      </c>
      <c r="O92" s="66"/>
      <c r="P92" s="67"/>
      <c r="Q92" s="129">
        <f>SUM(Q6:Q77)</f>
        <v>978</v>
      </c>
      <c r="R92" s="131">
        <f>SUM(R6:R77)</f>
        <v>1048.8</v>
      </c>
      <c r="S92" s="133">
        <f>IFERROR(ROUND((Q82*S82+Q90*S90)/Q92,3),0)</f>
        <v>0.08</v>
      </c>
      <c r="T92" s="66"/>
      <c r="U92" s="67"/>
      <c r="V92" s="129">
        <f>SUM(V6:V77)</f>
        <v>1158</v>
      </c>
      <c r="W92" s="131">
        <f>SUM(W6:W77)</f>
        <v>1203</v>
      </c>
      <c r="X92" s="133">
        <f>IFERROR(ROUND((V82*X82+V90*X90)/V92,3),0)</f>
        <v>4.2000000000000003E-2</v>
      </c>
      <c r="Y92" s="66"/>
      <c r="Z92" s="67"/>
      <c r="AA92" s="129">
        <f>SUM(AA6:AA77)</f>
        <v>1044</v>
      </c>
      <c r="AB92" s="131">
        <f>SUM(AB6:AB77)</f>
        <v>1094.4000000000001</v>
      </c>
      <c r="AC92" s="133">
        <f>IFERROR(ROUND((AA82*AC82+AA90*AC90)/AA92,3),0)</f>
        <v>7.4999999999999997E-2</v>
      </c>
      <c r="AD92" s="66"/>
      <c r="AE92" s="154"/>
      <c r="AF92" s="156">
        <f>SUM(AF6:AF77)</f>
        <v>984</v>
      </c>
      <c r="AG92" s="131">
        <f>SUM(AG6:AG77)</f>
        <v>1048.8</v>
      </c>
      <c r="AH92" s="133">
        <f>IFERROR(ROUND((AF82*AH82+AF90*AH90)/AF92,3),0)</f>
        <v>7.3999999999999996E-2</v>
      </c>
      <c r="AI92" s="186"/>
      <c r="AJ92" s="180">
        <f t="shared" ref="AJ92:AK92" si="20">ROUND((G92+L92+Q92+V92+AA92+AF92)/6,0)</f>
        <v>1054</v>
      </c>
      <c r="AK92" s="168">
        <f t="shared" si="20"/>
        <v>1111</v>
      </c>
      <c r="AL92" s="182">
        <f>IFERROR(ROUND((G92*I92+L92*N92+Q92*S92+V92*X92+AA92*AC92+AF92*AH92)/(6*AJ92),3),0)</f>
        <v>6.7000000000000004E-2</v>
      </c>
      <c r="AM92" s="166"/>
      <c r="AN92" s="169"/>
      <c r="AO92" s="172"/>
      <c r="AP92" s="178"/>
      <c r="AQ92" s="30"/>
      <c r="AR92" s="30"/>
      <c r="AS92" s="30"/>
      <c r="AT92" s="30"/>
      <c r="AU92" s="30"/>
      <c r="AV92" s="30"/>
      <c r="AW92" s="30"/>
      <c r="AX92" s="30"/>
      <c r="AY92" s="30"/>
      <c r="AZ92" s="32"/>
    </row>
    <row r="93" spans="1:52" ht="12.95" customHeight="1" thickBot="1">
      <c r="A93" s="111"/>
      <c r="B93" s="103"/>
      <c r="C93" s="104"/>
      <c r="D93" s="105"/>
      <c r="E93" s="122"/>
      <c r="F93" s="123"/>
      <c r="G93" s="130"/>
      <c r="H93" s="132"/>
      <c r="I93" s="134"/>
      <c r="J93" s="122"/>
      <c r="K93" s="123"/>
      <c r="L93" s="130"/>
      <c r="M93" s="132"/>
      <c r="N93" s="134"/>
      <c r="O93" s="122"/>
      <c r="P93" s="123"/>
      <c r="Q93" s="130"/>
      <c r="R93" s="132"/>
      <c r="S93" s="134"/>
      <c r="T93" s="122"/>
      <c r="U93" s="123"/>
      <c r="V93" s="130"/>
      <c r="W93" s="132"/>
      <c r="X93" s="134"/>
      <c r="Y93" s="122"/>
      <c r="Z93" s="123"/>
      <c r="AA93" s="130"/>
      <c r="AB93" s="132"/>
      <c r="AC93" s="134"/>
      <c r="AD93" s="122"/>
      <c r="AE93" s="155"/>
      <c r="AF93" s="157"/>
      <c r="AG93" s="132"/>
      <c r="AH93" s="134"/>
      <c r="AI93" s="188"/>
      <c r="AJ93" s="181"/>
      <c r="AK93" s="170"/>
      <c r="AL93" s="147"/>
      <c r="AM93" s="167"/>
      <c r="AN93" s="170"/>
      <c r="AO93" s="173"/>
      <c r="AP93" s="179"/>
      <c r="AQ93" s="33"/>
      <c r="AR93" s="33"/>
      <c r="AS93" s="33"/>
      <c r="AT93" s="33"/>
      <c r="AU93" s="33"/>
      <c r="AV93" s="33"/>
      <c r="AW93" s="33"/>
      <c r="AX93" s="33"/>
      <c r="AY93" s="33"/>
      <c r="AZ93" s="34"/>
    </row>
  </sheetData>
  <mergeCells count="527">
    <mergeCell ref="AI3:AP3"/>
    <mergeCell ref="AI78:AI83"/>
    <mergeCell ref="AI84:AI91"/>
    <mergeCell ref="AI92:AI93"/>
    <mergeCell ref="AQ3:AZ5"/>
    <mergeCell ref="AM24:AM41"/>
    <mergeCell ref="AN24:AN41"/>
    <mergeCell ref="AO24:AO41"/>
    <mergeCell ref="AM42:AM59"/>
    <mergeCell ref="AN42:AN59"/>
    <mergeCell ref="AO42:AO59"/>
    <mergeCell ref="AM60:AM77"/>
    <mergeCell ref="AN60:AN77"/>
    <mergeCell ref="AO60:AO77"/>
    <mergeCell ref="AM4:AN4"/>
    <mergeCell ref="AJ60:AJ65"/>
    <mergeCell ref="AK60:AK65"/>
    <mergeCell ref="AL60:AL65"/>
    <mergeCell ref="AJ66:AJ71"/>
    <mergeCell ref="AK66:AK71"/>
    <mergeCell ref="AL66:AL71"/>
    <mergeCell ref="AJ72:AJ77"/>
    <mergeCell ref="AK72:AK77"/>
    <mergeCell ref="AL72:AL77"/>
    <mergeCell ref="AJ42:AJ47"/>
    <mergeCell ref="AK42:AK47"/>
    <mergeCell ref="AL42:AL47"/>
    <mergeCell ref="AM78:AM93"/>
    <mergeCell ref="AN78:AN93"/>
    <mergeCell ref="AO78:AO93"/>
    <mergeCell ref="AP6:AP23"/>
    <mergeCell ref="AP24:AP41"/>
    <mergeCell ref="AP42:AP59"/>
    <mergeCell ref="AP60:AP77"/>
    <mergeCell ref="AP78:AP93"/>
    <mergeCell ref="AJ90:AJ91"/>
    <mergeCell ref="AK90:AK91"/>
    <mergeCell ref="AL90:AL91"/>
    <mergeCell ref="AJ92:AJ93"/>
    <mergeCell ref="AK92:AK93"/>
    <mergeCell ref="AL92:AL93"/>
    <mergeCell ref="AL84:AL85"/>
    <mergeCell ref="AJ86:AJ87"/>
    <mergeCell ref="AK86:AK87"/>
    <mergeCell ref="AL86:AL87"/>
    <mergeCell ref="AJ88:AJ89"/>
    <mergeCell ref="AK88:AK89"/>
    <mergeCell ref="AL88:AL89"/>
    <mergeCell ref="AD92:AE93"/>
    <mergeCell ref="AF92:AF93"/>
    <mergeCell ref="AG92:AG93"/>
    <mergeCell ref="AH92:AH93"/>
    <mergeCell ref="AM6:AM23"/>
    <mergeCell ref="AN6:AN23"/>
    <mergeCell ref="AO6:AO23"/>
    <mergeCell ref="AD84:AE91"/>
    <mergeCell ref="AF84:AF85"/>
    <mergeCell ref="AG84:AG85"/>
    <mergeCell ref="AH84:AH85"/>
    <mergeCell ref="AF86:AF87"/>
    <mergeCell ref="AG86:AG87"/>
    <mergeCell ref="AH86:AH87"/>
    <mergeCell ref="AF88:AF89"/>
    <mergeCell ref="AG88:AG89"/>
    <mergeCell ref="AH88:AH89"/>
    <mergeCell ref="AF90:AF91"/>
    <mergeCell ref="AG90:AG91"/>
    <mergeCell ref="AH90:AH91"/>
    <mergeCell ref="AD78:AE83"/>
    <mergeCell ref="AF78:AF79"/>
    <mergeCell ref="AG78:AG79"/>
    <mergeCell ref="AH78:AH79"/>
    <mergeCell ref="AF80:AF81"/>
    <mergeCell ref="AG80:AG81"/>
    <mergeCell ref="AH80:AH81"/>
    <mergeCell ref="AF82:AF83"/>
    <mergeCell ref="AG82:AG83"/>
    <mergeCell ref="AH82:AH83"/>
    <mergeCell ref="AF60:AF65"/>
    <mergeCell ref="AG60:AG65"/>
    <mergeCell ref="AH60:AH65"/>
    <mergeCell ref="AF66:AF71"/>
    <mergeCell ref="AG66:AG71"/>
    <mergeCell ref="AH66:AH71"/>
    <mergeCell ref="AF72:AF77"/>
    <mergeCell ref="AG72:AG77"/>
    <mergeCell ref="AH72:AH77"/>
    <mergeCell ref="AF42:AF47"/>
    <mergeCell ref="AG42:AG47"/>
    <mergeCell ref="AH42:AH47"/>
    <mergeCell ref="AF48:AF53"/>
    <mergeCell ref="AG48:AG53"/>
    <mergeCell ref="AH48:AH53"/>
    <mergeCell ref="AF54:AF59"/>
    <mergeCell ref="AG54:AG59"/>
    <mergeCell ref="AH54:AH59"/>
    <mergeCell ref="Y92:Z93"/>
    <mergeCell ref="AA92:AA93"/>
    <mergeCell ref="AB92:AB93"/>
    <mergeCell ref="AC92:AC93"/>
    <mergeCell ref="AD4:AE4"/>
    <mergeCell ref="AF4:AG4"/>
    <mergeCell ref="AF6:AF11"/>
    <mergeCell ref="AG6:AG11"/>
    <mergeCell ref="AH6:AH11"/>
    <mergeCell ref="AF12:AF17"/>
    <mergeCell ref="AG12:AG17"/>
    <mergeCell ref="AH12:AH17"/>
    <mergeCell ref="AF18:AF23"/>
    <mergeCell ref="AG18:AG23"/>
    <mergeCell ref="AH18:AH23"/>
    <mergeCell ref="AF24:AF29"/>
    <mergeCell ref="AG24:AG29"/>
    <mergeCell ref="AH24:AH29"/>
    <mergeCell ref="AF30:AF35"/>
    <mergeCell ref="AG30:AG35"/>
    <mergeCell ref="AH30:AH35"/>
    <mergeCell ref="AF36:AF41"/>
    <mergeCell ref="AG36:AG41"/>
    <mergeCell ref="AH36:AH41"/>
    <mergeCell ref="Y84:Z91"/>
    <mergeCell ref="AA84:AA85"/>
    <mergeCell ref="AB84:AB85"/>
    <mergeCell ref="AC84:AC85"/>
    <mergeCell ref="AA86:AA87"/>
    <mergeCell ref="AB86:AB87"/>
    <mergeCell ref="AC86:AC87"/>
    <mergeCell ref="AA88:AA89"/>
    <mergeCell ref="AB88:AB89"/>
    <mergeCell ref="AC88:AC89"/>
    <mergeCell ref="AA90:AA91"/>
    <mergeCell ref="AB90:AB91"/>
    <mergeCell ref="AC90:AC91"/>
    <mergeCell ref="AC66:AC71"/>
    <mergeCell ref="AA72:AA77"/>
    <mergeCell ref="AB72:AB77"/>
    <mergeCell ref="AC72:AC77"/>
    <mergeCell ref="Y78:Z83"/>
    <mergeCell ref="AA78:AA79"/>
    <mergeCell ref="AB78:AB79"/>
    <mergeCell ref="AC78:AC79"/>
    <mergeCell ref="AA80:AA81"/>
    <mergeCell ref="AB80:AB81"/>
    <mergeCell ref="AC80:AC81"/>
    <mergeCell ref="AA82:AA83"/>
    <mergeCell ref="AB82:AB83"/>
    <mergeCell ref="AC82:AC83"/>
    <mergeCell ref="AA66:AA71"/>
    <mergeCell ref="AB66:AB71"/>
    <mergeCell ref="AC42:AC47"/>
    <mergeCell ref="AA48:AA53"/>
    <mergeCell ref="AB48:AB53"/>
    <mergeCell ref="AC48:AC53"/>
    <mergeCell ref="AA54:AA59"/>
    <mergeCell ref="AB54:AB59"/>
    <mergeCell ref="AC54:AC59"/>
    <mergeCell ref="AA60:AA65"/>
    <mergeCell ref="AB60:AB65"/>
    <mergeCell ref="AC60:AC65"/>
    <mergeCell ref="O92:P93"/>
    <mergeCell ref="Q92:Q93"/>
    <mergeCell ref="R92:R93"/>
    <mergeCell ref="S92:S93"/>
    <mergeCell ref="Y4:Z4"/>
    <mergeCell ref="AA4:AB4"/>
    <mergeCell ref="AA6:AA11"/>
    <mergeCell ref="AB6:AB11"/>
    <mergeCell ref="AC6:AC11"/>
    <mergeCell ref="AA12:AA17"/>
    <mergeCell ref="AB12:AB17"/>
    <mergeCell ref="AC12:AC17"/>
    <mergeCell ref="AA18:AA23"/>
    <mergeCell ref="AB18:AB23"/>
    <mergeCell ref="AC18:AC23"/>
    <mergeCell ref="AA24:AA29"/>
    <mergeCell ref="AB24:AB29"/>
    <mergeCell ref="AC24:AC29"/>
    <mergeCell ref="AA30:AA35"/>
    <mergeCell ref="AB30:AB35"/>
    <mergeCell ref="AC30:AC35"/>
    <mergeCell ref="AA36:AA41"/>
    <mergeCell ref="AB36:AB41"/>
    <mergeCell ref="AC36:AC41"/>
    <mergeCell ref="R80:R81"/>
    <mergeCell ref="S80:S81"/>
    <mergeCell ref="Q82:Q83"/>
    <mergeCell ref="R82:R83"/>
    <mergeCell ref="S82:S83"/>
    <mergeCell ref="O84:P91"/>
    <mergeCell ref="Q84:Q85"/>
    <mergeCell ref="R84:R85"/>
    <mergeCell ref="S84:S85"/>
    <mergeCell ref="Q86:Q87"/>
    <mergeCell ref="R86:R87"/>
    <mergeCell ref="S86:S87"/>
    <mergeCell ref="Q88:Q89"/>
    <mergeCell ref="R88:R89"/>
    <mergeCell ref="S88:S89"/>
    <mergeCell ref="Q90:Q91"/>
    <mergeCell ref="R90:R91"/>
    <mergeCell ref="S90:S91"/>
    <mergeCell ref="O78:P83"/>
    <mergeCell ref="Q78:Q79"/>
    <mergeCell ref="R78:R79"/>
    <mergeCell ref="Q80:Q81"/>
    <mergeCell ref="S78:S79"/>
    <mergeCell ref="J92:K93"/>
    <mergeCell ref="L92:L93"/>
    <mergeCell ref="M92:M93"/>
    <mergeCell ref="N92:N93"/>
    <mergeCell ref="O4:P4"/>
    <mergeCell ref="Q4:R4"/>
    <mergeCell ref="Q6:Q11"/>
    <mergeCell ref="R6:R11"/>
    <mergeCell ref="S6:S11"/>
    <mergeCell ref="Q12:Q17"/>
    <mergeCell ref="R12:R17"/>
    <mergeCell ref="S12:S17"/>
    <mergeCell ref="Q18:Q23"/>
    <mergeCell ref="R18:R23"/>
    <mergeCell ref="S18:S23"/>
    <mergeCell ref="Q24:Q29"/>
    <mergeCell ref="R24:R29"/>
    <mergeCell ref="S24:S29"/>
    <mergeCell ref="Q30:Q35"/>
    <mergeCell ref="R30:R35"/>
    <mergeCell ref="S30:S35"/>
    <mergeCell ref="Q36:Q41"/>
    <mergeCell ref="R36:R41"/>
    <mergeCell ref="S36:S41"/>
    <mergeCell ref="J84:K91"/>
    <mergeCell ref="L84:L85"/>
    <mergeCell ref="M84:M85"/>
    <mergeCell ref="N84:N85"/>
    <mergeCell ref="L86:L87"/>
    <mergeCell ref="M86:M87"/>
    <mergeCell ref="N86:N87"/>
    <mergeCell ref="L88:L89"/>
    <mergeCell ref="M88:M89"/>
    <mergeCell ref="N88:N89"/>
    <mergeCell ref="L90:L91"/>
    <mergeCell ref="M90:M91"/>
    <mergeCell ref="N90:N91"/>
    <mergeCell ref="E92:F93"/>
    <mergeCell ref="G92:G93"/>
    <mergeCell ref="H92:H93"/>
    <mergeCell ref="I92:I93"/>
    <mergeCell ref="J4:K4"/>
    <mergeCell ref="L4:M4"/>
    <mergeCell ref="L6:L11"/>
    <mergeCell ref="M6:M11"/>
    <mergeCell ref="N6:N11"/>
    <mergeCell ref="L12:L17"/>
    <mergeCell ref="M12:M17"/>
    <mergeCell ref="N12:N17"/>
    <mergeCell ref="L18:L23"/>
    <mergeCell ref="M18:M23"/>
    <mergeCell ref="N18:N23"/>
    <mergeCell ref="L24:L29"/>
    <mergeCell ref="M24:M29"/>
    <mergeCell ref="N24:N29"/>
    <mergeCell ref="L30:L35"/>
    <mergeCell ref="M30:M35"/>
    <mergeCell ref="N30:N35"/>
    <mergeCell ref="L36:L41"/>
    <mergeCell ref="M36:M41"/>
    <mergeCell ref="N36:N41"/>
    <mergeCell ref="H80:H81"/>
    <mergeCell ref="I80:I81"/>
    <mergeCell ref="G82:G83"/>
    <mergeCell ref="H82:H83"/>
    <mergeCell ref="I82:I83"/>
    <mergeCell ref="E84:F91"/>
    <mergeCell ref="G84:G85"/>
    <mergeCell ref="H84:H85"/>
    <mergeCell ref="I84:I85"/>
    <mergeCell ref="G86:G87"/>
    <mergeCell ref="H86:H87"/>
    <mergeCell ref="I86:I87"/>
    <mergeCell ref="G88:G89"/>
    <mergeCell ref="H88:H89"/>
    <mergeCell ref="I88:I89"/>
    <mergeCell ref="G90:G91"/>
    <mergeCell ref="H90:H91"/>
    <mergeCell ref="I90:I91"/>
    <mergeCell ref="E4:F4"/>
    <mergeCell ref="G4:H4"/>
    <mergeCell ref="G6:G11"/>
    <mergeCell ref="H6:H11"/>
    <mergeCell ref="I6:I11"/>
    <mergeCell ref="G12:G17"/>
    <mergeCell ref="H12:H17"/>
    <mergeCell ref="I12:I17"/>
    <mergeCell ref="G18:G23"/>
    <mergeCell ref="H18:H23"/>
    <mergeCell ref="I18:I23"/>
    <mergeCell ref="G24:G29"/>
    <mergeCell ref="H24:H29"/>
    <mergeCell ref="I24:I29"/>
    <mergeCell ref="G30:G35"/>
    <mergeCell ref="H30:H35"/>
    <mergeCell ref="I30:I35"/>
    <mergeCell ref="G36:G41"/>
    <mergeCell ref="AJ84:AJ85"/>
    <mergeCell ref="AK84:AK85"/>
    <mergeCell ref="AJ78:AJ79"/>
    <mergeCell ref="AK78:AK79"/>
    <mergeCell ref="V80:V81"/>
    <mergeCell ref="W80:W81"/>
    <mergeCell ref="X80:X81"/>
    <mergeCell ref="X82:X83"/>
    <mergeCell ref="V82:V83"/>
    <mergeCell ref="W82:W83"/>
    <mergeCell ref="V48:V53"/>
    <mergeCell ref="W48:W53"/>
    <mergeCell ref="X48:X53"/>
    <mergeCell ref="T84:U91"/>
    <mergeCell ref="V84:V85"/>
    <mergeCell ref="W84:W85"/>
    <mergeCell ref="X84:X85"/>
    <mergeCell ref="AL78:AL79"/>
    <mergeCell ref="AJ80:AJ81"/>
    <mergeCell ref="AK80:AK81"/>
    <mergeCell ref="AL80:AL81"/>
    <mergeCell ref="AJ82:AJ83"/>
    <mergeCell ref="AK82:AK83"/>
    <mergeCell ref="AL82:AL83"/>
    <mergeCell ref="AJ48:AJ53"/>
    <mergeCell ref="AK48:AK53"/>
    <mergeCell ref="AL48:AL53"/>
    <mergeCell ref="AJ54:AJ59"/>
    <mergeCell ref="AK54:AK59"/>
    <mergeCell ref="AL54:AL59"/>
    <mergeCell ref="V92:V93"/>
    <mergeCell ref="W92:W93"/>
    <mergeCell ref="X92:X93"/>
    <mergeCell ref="V88:V89"/>
    <mergeCell ref="W88:W89"/>
    <mergeCell ref="X88:X89"/>
    <mergeCell ref="V90:V91"/>
    <mergeCell ref="W90:W91"/>
    <mergeCell ref="X90:X91"/>
    <mergeCell ref="T92:U93"/>
    <mergeCell ref="AJ4:AK4"/>
    <mergeCell ref="AJ6:AJ11"/>
    <mergeCell ref="AK6:AK11"/>
    <mergeCell ref="AL6:AL11"/>
    <mergeCell ref="AJ12:AJ17"/>
    <mergeCell ref="AK12:AK17"/>
    <mergeCell ref="AL12:AL17"/>
    <mergeCell ref="AJ18:AJ23"/>
    <mergeCell ref="AK18:AK23"/>
    <mergeCell ref="AL18:AL23"/>
    <mergeCell ref="AJ24:AJ29"/>
    <mergeCell ref="AK24:AK29"/>
    <mergeCell ref="AL24:AL29"/>
    <mergeCell ref="AJ30:AJ35"/>
    <mergeCell ref="AK30:AK35"/>
    <mergeCell ref="AL30:AL35"/>
    <mergeCell ref="AJ36:AJ41"/>
    <mergeCell ref="AK36:AK41"/>
    <mergeCell ref="AL36:AL41"/>
    <mergeCell ref="V86:V87"/>
    <mergeCell ref="W86:W87"/>
    <mergeCell ref="X86:X87"/>
    <mergeCell ref="T78:U83"/>
    <mergeCell ref="B92:D93"/>
    <mergeCell ref="B84:B91"/>
    <mergeCell ref="A78:A93"/>
    <mergeCell ref="C78:D79"/>
    <mergeCell ref="C80:D81"/>
    <mergeCell ref="C82:D83"/>
    <mergeCell ref="C84:D85"/>
    <mergeCell ref="C86:D87"/>
    <mergeCell ref="C88:D89"/>
    <mergeCell ref="C90:D91"/>
    <mergeCell ref="J78:K83"/>
    <mergeCell ref="L78:L79"/>
    <mergeCell ref="M78:M79"/>
    <mergeCell ref="N78:N79"/>
    <mergeCell ref="L80:L81"/>
    <mergeCell ref="M80:M81"/>
    <mergeCell ref="N80:N81"/>
    <mergeCell ref="L82:L83"/>
    <mergeCell ref="M82:M83"/>
    <mergeCell ref="N82:N83"/>
    <mergeCell ref="V36:V41"/>
    <mergeCell ref="W36:W41"/>
    <mergeCell ref="X36:X41"/>
    <mergeCell ref="V42:V47"/>
    <mergeCell ref="W42:W47"/>
    <mergeCell ref="X42:X47"/>
    <mergeCell ref="V12:V17"/>
    <mergeCell ref="W12:W17"/>
    <mergeCell ref="X12:X17"/>
    <mergeCell ref="V18:V23"/>
    <mergeCell ref="W18:W23"/>
    <mergeCell ref="X18:X23"/>
    <mergeCell ref="V24:V29"/>
    <mergeCell ref="W24:W29"/>
    <mergeCell ref="X24:X29"/>
    <mergeCell ref="B3:C5"/>
    <mergeCell ref="D3:D5"/>
    <mergeCell ref="B6:B11"/>
    <mergeCell ref="V54:V59"/>
    <mergeCell ref="AD3:AH3"/>
    <mergeCell ref="B78:B83"/>
    <mergeCell ref="W54:W59"/>
    <mergeCell ref="X54:X59"/>
    <mergeCell ref="V60:V65"/>
    <mergeCell ref="W60:W65"/>
    <mergeCell ref="X60:X65"/>
    <mergeCell ref="V66:V71"/>
    <mergeCell ref="W66:W71"/>
    <mergeCell ref="X66:X71"/>
    <mergeCell ref="V72:V77"/>
    <mergeCell ref="W72:W77"/>
    <mergeCell ref="X72:X77"/>
    <mergeCell ref="B12:B17"/>
    <mergeCell ref="B18:B23"/>
    <mergeCell ref="Y3:AC3"/>
    <mergeCell ref="G42:G47"/>
    <mergeCell ref="H42:H47"/>
    <mergeCell ref="I42:I47"/>
    <mergeCell ref="L42:L47"/>
    <mergeCell ref="A1:AZ1"/>
    <mergeCell ref="A2:AZ2"/>
    <mergeCell ref="B30:B35"/>
    <mergeCell ref="C30:C35"/>
    <mergeCell ref="B24:B29"/>
    <mergeCell ref="C24:C29"/>
    <mergeCell ref="H36:H41"/>
    <mergeCell ref="I36:I41"/>
    <mergeCell ref="B36:B41"/>
    <mergeCell ref="C36:C41"/>
    <mergeCell ref="A6:A23"/>
    <mergeCell ref="C6:C11"/>
    <mergeCell ref="C12:C17"/>
    <mergeCell ref="C18:C23"/>
    <mergeCell ref="V4:W4"/>
    <mergeCell ref="T4:U4"/>
    <mergeCell ref="T3:X3"/>
    <mergeCell ref="V6:V11"/>
    <mergeCell ref="W6:W11"/>
    <mergeCell ref="X6:X11"/>
    <mergeCell ref="E3:I3"/>
    <mergeCell ref="J3:N3"/>
    <mergeCell ref="O3:S3"/>
    <mergeCell ref="A3:A5"/>
    <mergeCell ref="R42:R47"/>
    <mergeCell ref="S42:S47"/>
    <mergeCell ref="AA42:AA47"/>
    <mergeCell ref="AB42:AB47"/>
    <mergeCell ref="A42:A59"/>
    <mergeCell ref="B42:B47"/>
    <mergeCell ref="C42:C47"/>
    <mergeCell ref="A24:A41"/>
    <mergeCell ref="G48:G53"/>
    <mergeCell ref="H48:H53"/>
    <mergeCell ref="I48:I53"/>
    <mergeCell ref="G54:G59"/>
    <mergeCell ref="H54:H59"/>
    <mergeCell ref="I54:I59"/>
    <mergeCell ref="B54:B59"/>
    <mergeCell ref="C54:C59"/>
    <mergeCell ref="B48:B53"/>
    <mergeCell ref="C48:C53"/>
    <mergeCell ref="M42:M47"/>
    <mergeCell ref="N42:N47"/>
    <mergeCell ref="Q42:Q47"/>
    <mergeCell ref="V30:V35"/>
    <mergeCell ref="W30:W35"/>
    <mergeCell ref="X30:X35"/>
    <mergeCell ref="G60:G65"/>
    <mergeCell ref="H60:H65"/>
    <mergeCell ref="I60:I65"/>
    <mergeCell ref="L48:L53"/>
    <mergeCell ref="M48:M53"/>
    <mergeCell ref="N48:N53"/>
    <mergeCell ref="L54:L59"/>
    <mergeCell ref="S48:S53"/>
    <mergeCell ref="M54:M59"/>
    <mergeCell ref="N54:N59"/>
    <mergeCell ref="Q48:Q53"/>
    <mergeCell ref="R48:R53"/>
    <mergeCell ref="L60:L65"/>
    <mergeCell ref="M60:M65"/>
    <mergeCell ref="N60:N65"/>
    <mergeCell ref="Q54:Q59"/>
    <mergeCell ref="R54:R59"/>
    <mergeCell ref="S54:S59"/>
    <mergeCell ref="Q60:Q65"/>
    <mergeCell ref="R60:R65"/>
    <mergeCell ref="S60:S65"/>
    <mergeCell ref="A60:A77"/>
    <mergeCell ref="B60:B65"/>
    <mergeCell ref="C60:C65"/>
    <mergeCell ref="V78:V79"/>
    <mergeCell ref="W78:W79"/>
    <mergeCell ref="X78:X79"/>
    <mergeCell ref="G66:G71"/>
    <mergeCell ref="H66:H71"/>
    <mergeCell ref="I66:I71"/>
    <mergeCell ref="G72:G77"/>
    <mergeCell ref="H72:H77"/>
    <mergeCell ref="I72:I77"/>
    <mergeCell ref="E78:F83"/>
    <mergeCell ref="G78:G79"/>
    <mergeCell ref="H78:H79"/>
    <mergeCell ref="I78:I79"/>
    <mergeCell ref="G80:G81"/>
    <mergeCell ref="L66:L71"/>
    <mergeCell ref="M66:M71"/>
    <mergeCell ref="N66:N71"/>
    <mergeCell ref="Q66:Q71"/>
    <mergeCell ref="R66:R71"/>
    <mergeCell ref="S66:S71"/>
    <mergeCell ref="B66:B71"/>
    <mergeCell ref="C66:C71"/>
    <mergeCell ref="L72:L77"/>
    <mergeCell ref="M72:M77"/>
    <mergeCell ref="N72:N77"/>
    <mergeCell ref="Q72:Q77"/>
    <mergeCell ref="R72:R77"/>
    <mergeCell ref="S72:S77"/>
    <mergeCell ref="B72:B77"/>
    <mergeCell ref="C72:C77"/>
  </mergeCells>
  <pageMargins left="0.70866141732283472" right="0.70866141732283472" top="0.74803149606299213" bottom="0.74803149606299213" header="0.31496062992125984" footer="0.31496062992125984"/>
  <pageSetup paperSize="8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C32" sqref="C32"/>
    </sheetView>
  </sheetViews>
  <sheetFormatPr defaultRowHeight="15"/>
  <sheetData>
    <row r="2" spans="1:2">
      <c r="A2" s="3" t="s">
        <v>16</v>
      </c>
    </row>
    <row r="4" spans="1:2">
      <c r="B4" s="1" t="s">
        <v>17</v>
      </c>
    </row>
    <row r="5" spans="1:2">
      <c r="A5" t="s">
        <v>18</v>
      </c>
      <c r="B5" s="4">
        <v>1</v>
      </c>
    </row>
    <row r="6" spans="1:2">
      <c r="A6" t="s">
        <v>19</v>
      </c>
      <c r="B6" s="4">
        <v>0.5</v>
      </c>
    </row>
    <row r="7" spans="1:2">
      <c r="A7" t="s">
        <v>20</v>
      </c>
      <c r="B7" s="4">
        <v>1</v>
      </c>
    </row>
    <row r="8" spans="1:2">
      <c r="A8" t="s">
        <v>21</v>
      </c>
      <c r="B8" s="4">
        <v>1.7</v>
      </c>
    </row>
    <row r="9" spans="1:2">
      <c r="A9" t="s">
        <v>22</v>
      </c>
      <c r="B9" s="4">
        <v>2.5</v>
      </c>
    </row>
    <row r="10" spans="1:2">
      <c r="A10" t="s">
        <v>23</v>
      </c>
      <c r="B10" s="4">
        <v>1.7</v>
      </c>
    </row>
    <row r="14" spans="1:2">
      <c r="A14" s="3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workbookViewId="0">
      <selection activeCell="D11" sqref="D11"/>
    </sheetView>
  </sheetViews>
  <sheetFormatPr defaultRowHeight="15"/>
  <cols>
    <col min="1" max="1" width="30.7109375" customWidth="1"/>
  </cols>
  <sheetData>
    <row r="2" spans="1:8">
      <c r="A2" t="s">
        <v>49</v>
      </c>
    </row>
    <row r="4" spans="1:8">
      <c r="C4" s="1" t="str">
        <f>'Wyniki pomiarów'!E3</f>
        <v>15:35 - 15:45</v>
      </c>
      <c r="D4" t="str">
        <f>'Wyniki pomiarów'!J3</f>
        <v>15:46 - 15:56</v>
      </c>
      <c r="E4" t="str">
        <f>'Wyniki pomiarów'!O3</f>
        <v>16:00 - 16:10</v>
      </c>
      <c r="F4" t="str">
        <f>'Wyniki pomiarów'!T3</f>
        <v>16:10 - 16:20</v>
      </c>
      <c r="G4" t="str">
        <f>'Wyniki pomiarów'!Y3</f>
        <v>16:20 - 16:30</v>
      </c>
      <c r="H4" t="str">
        <f>'Wyniki pomiarów'!AD3</f>
        <v>16:35 - 16:45</v>
      </c>
    </row>
    <row r="5" spans="1:8">
      <c r="A5" t="str">
        <f>'Wyniki pomiarów'!$A6</f>
        <v>MONIUSZKI PŁN.</v>
      </c>
      <c r="B5" s="29" t="str">
        <f>'Wyniki pomiarów'!$B6</f>
        <v>LEWO</v>
      </c>
      <c r="C5" s="7">
        <f>'Wyniki pomiarów'!H6</f>
        <v>30</v>
      </c>
      <c r="D5" s="7">
        <f>'Wyniki pomiarów'!M6</f>
        <v>58.2</v>
      </c>
      <c r="E5" s="7">
        <f>'Wyniki pomiarów'!R6</f>
        <v>54</v>
      </c>
      <c r="F5" s="7">
        <f>'Wyniki pomiarów'!W6</f>
        <v>24</v>
      </c>
      <c r="G5" s="7">
        <f>'Wyniki pomiarów'!AB6</f>
        <v>30</v>
      </c>
      <c r="H5" s="7">
        <f>'Wyniki pomiarów'!AG6</f>
        <v>54</v>
      </c>
    </row>
    <row r="6" spans="1:8">
      <c r="B6" s="29" t="str">
        <f>'Wyniki pomiarów'!$B12</f>
        <v>PROSTO</v>
      </c>
      <c r="C6" s="7">
        <f>'Wyniki pomiarów'!H12</f>
        <v>36</v>
      </c>
      <c r="D6" s="7">
        <f>'Wyniki pomiarów'!M12</f>
        <v>54</v>
      </c>
      <c r="E6" s="7">
        <f>'Wyniki pomiarów'!R12</f>
        <v>34.200000000000003</v>
      </c>
      <c r="F6" s="7">
        <f>'Wyniki pomiarów'!W12</f>
        <v>42</v>
      </c>
      <c r="G6" s="7">
        <f>'Wyniki pomiarów'!AB12</f>
        <v>58.2</v>
      </c>
      <c r="H6" s="7">
        <f>'Wyniki pomiarów'!AG12</f>
        <v>36</v>
      </c>
    </row>
    <row r="7" spans="1:8">
      <c r="B7" s="29" t="str">
        <f>'Wyniki pomiarów'!$B18</f>
        <v>PRAWO</v>
      </c>
      <c r="C7" s="7">
        <f>'Wyniki pomiarów'!H18</f>
        <v>48</v>
      </c>
      <c r="D7" s="7">
        <f>'Wyniki pomiarów'!M18</f>
        <v>70.2</v>
      </c>
      <c r="E7" s="7">
        <f>'Wyniki pomiarów'!R18</f>
        <v>60</v>
      </c>
      <c r="F7" s="7">
        <f>'Wyniki pomiarów'!W18</f>
        <v>69</v>
      </c>
      <c r="G7" s="7">
        <f>'Wyniki pomiarów'!AB18</f>
        <v>50.400000000000006</v>
      </c>
      <c r="H7" s="7">
        <f>'Wyniki pomiarów'!AG18</f>
        <v>30</v>
      </c>
    </row>
    <row r="8" spans="1:8">
      <c r="B8" s="29" t="s">
        <v>34</v>
      </c>
      <c r="C8" s="7">
        <f t="shared" ref="C8:H8" si="0">SUM(C5:C7)</f>
        <v>114</v>
      </c>
      <c r="D8" s="7">
        <f t="shared" si="0"/>
        <v>182.4</v>
      </c>
      <c r="E8" s="7">
        <f t="shared" si="0"/>
        <v>148.19999999999999</v>
      </c>
      <c r="F8" s="7">
        <f t="shared" si="0"/>
        <v>135</v>
      </c>
      <c r="G8" s="7">
        <f t="shared" si="0"/>
        <v>138.60000000000002</v>
      </c>
      <c r="H8" s="7">
        <f t="shared" si="0"/>
        <v>120</v>
      </c>
    </row>
    <row r="9" spans="1:8">
      <c r="A9" t="str">
        <f>'Wyniki pomiarów'!$A24</f>
        <v>MONIUSZKI PŁD.</v>
      </c>
      <c r="B9" s="29" t="str">
        <f>'Wyniki pomiarów'!$B24</f>
        <v>LEWO</v>
      </c>
      <c r="C9" s="7">
        <f>'Wyniki pomiarów'!H24</f>
        <v>114</v>
      </c>
      <c r="D9" s="7">
        <f>'Wyniki pomiarów'!M24</f>
        <v>148.79999999999998</v>
      </c>
      <c r="E9" s="7">
        <f>'Wyniki pomiarów'!R24</f>
        <v>74.400000000000006</v>
      </c>
      <c r="F9" s="7">
        <f>'Wyniki pomiarów'!W24</f>
        <v>82.2</v>
      </c>
      <c r="G9" s="7">
        <f>'Wyniki pomiarów'!AB24</f>
        <v>78</v>
      </c>
      <c r="H9" s="7">
        <f>'Wyniki pomiarów'!AG24</f>
        <v>100.2</v>
      </c>
    </row>
    <row r="10" spans="1:8">
      <c r="B10" s="29" t="str">
        <f>'Wyniki pomiarów'!$B30</f>
        <v>PROSTO</v>
      </c>
      <c r="C10" s="7">
        <f>'Wyniki pomiarów'!H30</f>
        <v>42</v>
      </c>
      <c r="D10" s="7">
        <f>'Wyniki pomiarów'!M30</f>
        <v>61.2</v>
      </c>
      <c r="E10" s="7">
        <f>'Wyniki pomiarów'!R30</f>
        <v>30</v>
      </c>
      <c r="F10" s="7">
        <f>'Wyniki pomiarów'!W30</f>
        <v>46.2</v>
      </c>
      <c r="G10" s="7">
        <f>'Wyniki pomiarów'!AB30</f>
        <v>30</v>
      </c>
      <c r="H10" s="7">
        <f>'Wyniki pomiarów'!AG30</f>
        <v>6</v>
      </c>
    </row>
    <row r="11" spans="1:8">
      <c r="B11" s="29" t="str">
        <f>'Wyniki pomiarów'!$B36</f>
        <v>PRAWO</v>
      </c>
      <c r="C11" s="7">
        <f>'Wyniki pomiarów'!H36</f>
        <v>3</v>
      </c>
      <c r="D11" s="7">
        <f>'Wyniki pomiarów'!M36</f>
        <v>18</v>
      </c>
      <c r="E11" s="7">
        <f>'Wyniki pomiarów'!R36</f>
        <v>42</v>
      </c>
      <c r="F11" s="7">
        <f>'Wyniki pomiarów'!W36</f>
        <v>18</v>
      </c>
      <c r="G11" s="7">
        <f>'Wyniki pomiarów'!AB36</f>
        <v>0</v>
      </c>
      <c r="H11" s="7">
        <f>'Wyniki pomiarów'!AG36</f>
        <v>6</v>
      </c>
    </row>
    <row r="12" spans="1:8">
      <c r="B12" s="29" t="s">
        <v>34</v>
      </c>
      <c r="C12" s="7">
        <f>SUM(C9:C11)</f>
        <v>159</v>
      </c>
      <c r="D12" s="7">
        <f t="shared" ref="D12" si="1">SUM(D9:D11)</f>
        <v>228</v>
      </c>
      <c r="E12" s="7">
        <f>SUM(E9:E11)</f>
        <v>146.4</v>
      </c>
      <c r="F12" s="7">
        <f>SUM(F9:F11)</f>
        <v>146.4</v>
      </c>
      <c r="G12" s="7">
        <f>SUM(G9:G11)</f>
        <v>108</v>
      </c>
      <c r="H12" s="7">
        <f>SUM(H9:H11)</f>
        <v>112.2</v>
      </c>
    </row>
    <row r="13" spans="1:8">
      <c r="A13" t="str">
        <f>'Wyniki pomiarów'!$A42</f>
        <v>GEN. SIKORSKIEGO WSCH.</v>
      </c>
      <c r="B13" s="29" t="str">
        <f>'Wyniki pomiarów'!$B42</f>
        <v>LEWO</v>
      </c>
      <c r="C13" s="7">
        <f>'Wyniki pomiarów'!H42</f>
        <v>40.200000000000003</v>
      </c>
      <c r="D13" s="7">
        <f>'Wyniki pomiarów'!M42</f>
        <v>30</v>
      </c>
      <c r="E13" s="7">
        <f>'Wyniki pomiarów'!R42</f>
        <v>33</v>
      </c>
      <c r="F13" s="7">
        <f>'Wyniki pomiarów'!W42</f>
        <v>36</v>
      </c>
      <c r="G13" s="7">
        <f>'Wyniki pomiarów'!AB42</f>
        <v>16.2</v>
      </c>
      <c r="H13" s="7">
        <f>'Wyniki pomiarów'!AG42</f>
        <v>54</v>
      </c>
    </row>
    <row r="14" spans="1:8">
      <c r="B14" s="29" t="str">
        <f>'Wyniki pomiarów'!$B48</f>
        <v>PROSTO</v>
      </c>
      <c r="C14" s="7">
        <f>'Wyniki pomiarów'!H48</f>
        <v>271.8</v>
      </c>
      <c r="D14" s="7">
        <f>'Wyniki pomiarów'!M48</f>
        <v>183</v>
      </c>
      <c r="E14" s="7">
        <f>'Wyniki pomiarów'!R48</f>
        <v>273.59999999999997</v>
      </c>
      <c r="F14" s="7">
        <f>'Wyniki pomiarów'!W48</f>
        <v>218.4</v>
      </c>
      <c r="G14" s="7">
        <f>'Wyniki pomiarów'!AB48</f>
        <v>274.8</v>
      </c>
      <c r="H14" s="7">
        <f>'Wyniki pomiarów'!AG48</f>
        <v>185.4</v>
      </c>
    </row>
    <row r="15" spans="1:8">
      <c r="B15" s="29" t="str">
        <f>'Wyniki pomiarów'!$B54</f>
        <v>PRAWO</v>
      </c>
      <c r="C15" s="7">
        <f>'Wyniki pomiarów'!H54</f>
        <v>30</v>
      </c>
      <c r="D15" s="7">
        <f>'Wyniki pomiarów'!M54</f>
        <v>42</v>
      </c>
      <c r="E15" s="7">
        <f>'Wyniki pomiarów'!R54</f>
        <v>18</v>
      </c>
      <c r="F15" s="7">
        <f>'Wyniki pomiarów'!W54</f>
        <v>48</v>
      </c>
      <c r="G15" s="7">
        <f>'Wyniki pomiarów'!AB54</f>
        <v>24</v>
      </c>
      <c r="H15" s="7">
        <f>'Wyniki pomiarów'!AG54</f>
        <v>58.2</v>
      </c>
    </row>
    <row r="16" spans="1:8">
      <c r="B16" s="29" t="s">
        <v>34</v>
      </c>
      <c r="C16" s="7">
        <f t="shared" ref="C16:H16" si="2">SUM(C13:C15)</f>
        <v>342</v>
      </c>
      <c r="D16" s="7">
        <f t="shared" si="2"/>
        <v>255</v>
      </c>
      <c r="E16" s="7">
        <f t="shared" si="2"/>
        <v>324.59999999999997</v>
      </c>
      <c r="F16" s="7">
        <f t="shared" si="2"/>
        <v>302.39999999999998</v>
      </c>
      <c r="G16" s="7">
        <f t="shared" si="2"/>
        <v>315</v>
      </c>
      <c r="H16" s="7">
        <f t="shared" si="2"/>
        <v>297.60000000000002</v>
      </c>
    </row>
    <row r="17" spans="1:8">
      <c r="A17" t="str">
        <f>'Wyniki pomiarów'!$A60</f>
        <v>GEN. SIKORSKIEGO ZACH.</v>
      </c>
      <c r="B17" s="29" t="str">
        <f>'Wyniki pomiarów'!$B60</f>
        <v>LEWO</v>
      </c>
      <c r="C17" s="7">
        <f>'Wyniki pomiarów'!H60</f>
        <v>106.2</v>
      </c>
      <c r="D17" s="7">
        <f>'Wyniki pomiarów'!M60</f>
        <v>75</v>
      </c>
      <c r="E17" s="7">
        <f>'Wyniki pomiarów'!R60</f>
        <v>69</v>
      </c>
      <c r="F17" s="7">
        <f>'Wyniki pomiarów'!W60</f>
        <v>90</v>
      </c>
      <c r="G17" s="7">
        <f>'Wyniki pomiarów'!AB60</f>
        <v>95.4</v>
      </c>
      <c r="H17" s="7">
        <f>'Wyniki pomiarów'!AG60</f>
        <v>134.4</v>
      </c>
    </row>
    <row r="18" spans="1:8">
      <c r="B18" s="29" t="str">
        <f>'Wyniki pomiarów'!$B66</f>
        <v>PROSTO</v>
      </c>
      <c r="C18" s="7">
        <f>'Wyniki pomiarów'!H66</f>
        <v>238.2</v>
      </c>
      <c r="D18" s="7">
        <f>'Wyniki pomiarów'!M66</f>
        <v>319.8</v>
      </c>
      <c r="E18" s="7">
        <f>'Wyniki pomiarów'!R66</f>
        <v>200.4</v>
      </c>
      <c r="F18" s="7">
        <f>'Wyniki pomiarów'!W66</f>
        <v>424.2</v>
      </c>
      <c r="G18" s="7">
        <f>'Wyniki pomiarów'!AB66</f>
        <v>299.39999999999998</v>
      </c>
      <c r="H18" s="7">
        <f>'Wyniki pomiarów'!AG66</f>
        <v>260.39999999999998</v>
      </c>
    </row>
    <row r="19" spans="1:8">
      <c r="B19" s="29" t="str">
        <f>'Wyniki pomiarów'!$B72</f>
        <v>PRAWO</v>
      </c>
      <c r="C19" s="7">
        <f>'Wyniki pomiarów'!H72</f>
        <v>100.2</v>
      </c>
      <c r="D19" s="7">
        <f>'Wyniki pomiarów'!M72</f>
        <v>150</v>
      </c>
      <c r="E19" s="7">
        <f>'Wyniki pomiarów'!R72</f>
        <v>160.19999999999999</v>
      </c>
      <c r="F19" s="7">
        <f>'Wyniki pomiarów'!W72</f>
        <v>105</v>
      </c>
      <c r="G19" s="7">
        <f>'Wyniki pomiarów'!AB72</f>
        <v>138</v>
      </c>
      <c r="H19" s="7">
        <f>'Wyniki pomiarów'!AG72</f>
        <v>124.2</v>
      </c>
    </row>
    <row r="20" spans="1:8">
      <c r="B20" s="29" t="s">
        <v>34</v>
      </c>
      <c r="C20" s="7">
        <f t="shared" ref="C20:H20" si="3">SUM(C17:C19)</f>
        <v>444.59999999999997</v>
      </c>
      <c r="D20" s="7">
        <f t="shared" si="3"/>
        <v>544.79999999999995</v>
      </c>
      <c r="E20" s="7">
        <f t="shared" si="3"/>
        <v>429.59999999999997</v>
      </c>
      <c r="F20" s="7">
        <f t="shared" si="3"/>
        <v>619.20000000000005</v>
      </c>
      <c r="G20" s="7">
        <f t="shared" si="3"/>
        <v>532.79999999999995</v>
      </c>
      <c r="H20" s="7">
        <f t="shared" si="3"/>
        <v>519</v>
      </c>
    </row>
    <row r="21" spans="1:8">
      <c r="A21" t="s">
        <v>34</v>
      </c>
      <c r="B21" s="29" t="s">
        <v>34</v>
      </c>
      <c r="C21" s="7">
        <f>SUM(C5:C20)/2</f>
        <v>1059.6000000000001</v>
      </c>
      <c r="D21" s="7">
        <f t="shared" ref="D21:H21" si="4">SUM(D5:D20)/2</f>
        <v>1210.2</v>
      </c>
      <c r="E21" s="7">
        <f t="shared" si="4"/>
        <v>1048.8</v>
      </c>
      <c r="F21" s="7">
        <f t="shared" si="4"/>
        <v>1203</v>
      </c>
      <c r="G21" s="7">
        <f t="shared" si="4"/>
        <v>1094.4000000000001</v>
      </c>
      <c r="H21" s="7">
        <f t="shared" si="4"/>
        <v>1048.8000000000002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I38"/>
  <sheetViews>
    <sheetView topLeftCell="A4" workbookViewId="0">
      <selection activeCell="I26" sqref="I26"/>
    </sheetView>
  </sheetViews>
  <sheetFormatPr defaultRowHeight="15"/>
  <cols>
    <col min="1" max="1" width="30.7109375" customWidth="1"/>
  </cols>
  <sheetData>
    <row r="2" spans="1:8">
      <c r="A2" t="s">
        <v>50</v>
      </c>
    </row>
    <row r="4" spans="1:8">
      <c r="C4" s="1" t="str">
        <f>'Wyniki pomiarów'!E3</f>
        <v>15:35 - 15:45</v>
      </c>
      <c r="D4" t="str">
        <f>'Wyniki pomiarów'!J3</f>
        <v>15:46 - 15:56</v>
      </c>
      <c r="E4" t="str">
        <f>'Wyniki pomiarów'!O3</f>
        <v>16:00 - 16:10</v>
      </c>
      <c r="F4" t="str">
        <f>'Wyniki pomiarów'!T3</f>
        <v>16:10 - 16:20</v>
      </c>
      <c r="G4" t="str">
        <f>'Wyniki pomiarów'!Y3</f>
        <v>16:20 - 16:30</v>
      </c>
      <c r="H4" t="str">
        <f>'Wyniki pomiarów'!AD3</f>
        <v>16:35 - 16:45</v>
      </c>
    </row>
    <row r="5" spans="1:8">
      <c r="A5" t="str">
        <f>'Wyniki pomiarów'!$A6</f>
        <v>MONIUSZKI PŁN.</v>
      </c>
      <c r="B5" s="29" t="str">
        <f>'Wyniki pomiarów'!$B6</f>
        <v>LEWO</v>
      </c>
      <c r="C5" s="7">
        <f>'Wyniki pomiarów'!G6</f>
        <v>30</v>
      </c>
      <c r="D5" s="7">
        <f>'Wyniki pomiarów'!L6</f>
        <v>54</v>
      </c>
      <c r="E5" s="7">
        <f>'Wyniki pomiarów'!Q6</f>
        <v>54</v>
      </c>
      <c r="F5" s="7">
        <f>'Wyniki pomiarów'!V6</f>
        <v>24</v>
      </c>
      <c r="G5" s="7">
        <f>'Wyniki pomiarów'!AA6</f>
        <v>30</v>
      </c>
      <c r="H5" s="7">
        <f>'Wyniki pomiarów'!AF6</f>
        <v>54</v>
      </c>
    </row>
    <row r="6" spans="1:8">
      <c r="B6" s="29" t="str">
        <f>'Wyniki pomiarów'!$B12</f>
        <v>PROSTO</v>
      </c>
      <c r="C6" s="7">
        <f>'Wyniki pomiarów'!G12</f>
        <v>36</v>
      </c>
      <c r="D6" s="7">
        <f>'Wyniki pomiarów'!L12</f>
        <v>54</v>
      </c>
      <c r="E6" s="7">
        <f>'Wyniki pomiarów'!Q12</f>
        <v>30</v>
      </c>
      <c r="F6" s="7">
        <f>'Wyniki pomiarów'!V12</f>
        <v>42</v>
      </c>
      <c r="G6" s="7">
        <f>'Wyniki pomiarów'!AA12</f>
        <v>54</v>
      </c>
      <c r="H6" s="7">
        <f>'Wyniki pomiarów'!AF12</f>
        <v>36</v>
      </c>
    </row>
    <row r="7" spans="1:8">
      <c r="B7" s="29" t="str">
        <f>'Wyniki pomiarów'!$B18</f>
        <v>PRAWO</v>
      </c>
      <c r="C7" s="7">
        <f>'Wyniki pomiarów'!G18</f>
        <v>48</v>
      </c>
      <c r="D7" s="7">
        <f>'Wyniki pomiarów'!L18</f>
        <v>66</v>
      </c>
      <c r="E7" s="7">
        <f>'Wyniki pomiarów'!Q18</f>
        <v>60</v>
      </c>
      <c r="F7" s="7">
        <f>'Wyniki pomiarów'!V18</f>
        <v>60</v>
      </c>
      <c r="G7" s="7">
        <f>'Wyniki pomiarów'!AA18</f>
        <v>42</v>
      </c>
      <c r="H7" s="7">
        <f>'Wyniki pomiarów'!AF18</f>
        <v>30</v>
      </c>
    </row>
    <row r="8" spans="1:8">
      <c r="B8" s="29" t="s">
        <v>34</v>
      </c>
      <c r="C8" s="7">
        <f t="shared" ref="C8:H8" si="0">SUM(C5:C7)</f>
        <v>114</v>
      </c>
      <c r="D8" s="7">
        <f t="shared" si="0"/>
        <v>174</v>
      </c>
      <c r="E8" s="7">
        <f t="shared" si="0"/>
        <v>144</v>
      </c>
      <c r="F8" s="7">
        <f t="shared" si="0"/>
        <v>126</v>
      </c>
      <c r="G8" s="7">
        <f t="shared" si="0"/>
        <v>126</v>
      </c>
      <c r="H8" s="7">
        <f t="shared" si="0"/>
        <v>120</v>
      </c>
    </row>
    <row r="9" spans="1:8">
      <c r="A9" t="str">
        <f>'Wyniki pomiarów'!$A24</f>
        <v>MONIUSZKI PŁD.</v>
      </c>
      <c r="B9" s="29" t="str">
        <f>'Wyniki pomiarów'!$B24</f>
        <v>LEWO</v>
      </c>
      <c r="C9" s="7">
        <f>'Wyniki pomiarów'!G24</f>
        <v>114</v>
      </c>
      <c r="D9" s="7">
        <f>'Wyniki pomiarów'!L24</f>
        <v>132</v>
      </c>
      <c r="E9" s="7">
        <f>'Wyniki pomiarów'!Q24</f>
        <v>66</v>
      </c>
      <c r="F9" s="7">
        <f>'Wyniki pomiarów'!V24</f>
        <v>78</v>
      </c>
      <c r="G9" s="7">
        <f>'Wyniki pomiarów'!AA24</f>
        <v>78</v>
      </c>
      <c r="H9" s="7">
        <f>'Wyniki pomiarów'!AF24</f>
        <v>96</v>
      </c>
    </row>
    <row r="10" spans="1:8">
      <c r="B10" s="29" t="str">
        <f>'Wyniki pomiarów'!$B30</f>
        <v>PROSTO</v>
      </c>
      <c r="C10" s="7">
        <f>'Wyniki pomiarów'!G30</f>
        <v>42</v>
      </c>
      <c r="D10" s="7">
        <f>'Wyniki pomiarów'!L30</f>
        <v>60</v>
      </c>
      <c r="E10" s="7">
        <f>'Wyniki pomiarów'!Q30</f>
        <v>30</v>
      </c>
      <c r="F10" s="7">
        <f>'Wyniki pomiarów'!V30</f>
        <v>42</v>
      </c>
      <c r="G10" s="7">
        <f>'Wyniki pomiarów'!AA30</f>
        <v>30</v>
      </c>
      <c r="H10" s="7">
        <f>'Wyniki pomiarów'!AF30</f>
        <v>6</v>
      </c>
    </row>
    <row r="11" spans="1:8">
      <c r="B11" s="29" t="str">
        <f>'Wyniki pomiarów'!$B36</f>
        <v>PRAWO</v>
      </c>
      <c r="C11" s="7">
        <f>'Wyniki pomiarów'!G36</f>
        <v>6</v>
      </c>
      <c r="D11" s="7">
        <f>'Wyniki pomiarów'!L36</f>
        <v>18</v>
      </c>
      <c r="E11" s="7">
        <f>'Wyniki pomiarów'!Q36</f>
        <v>24</v>
      </c>
      <c r="F11" s="7">
        <f>'Wyniki pomiarów'!V36</f>
        <v>18</v>
      </c>
      <c r="G11" s="7">
        <f>'Wyniki pomiarów'!AA36</f>
        <v>0</v>
      </c>
      <c r="H11" s="7">
        <f>'Wyniki pomiarów'!AF36</f>
        <v>6</v>
      </c>
    </row>
    <row r="12" spans="1:8">
      <c r="B12" s="29" t="s">
        <v>34</v>
      </c>
      <c r="C12" s="7">
        <f>SUM(C9:C11)</f>
        <v>162</v>
      </c>
      <c r="D12" s="7">
        <f t="shared" ref="D12" si="1">SUM(D9:D11)</f>
        <v>210</v>
      </c>
      <c r="E12" s="7">
        <f>SUM(E9:E11)</f>
        <v>120</v>
      </c>
      <c r="F12" s="7">
        <f>SUM(F9:F11)</f>
        <v>138</v>
      </c>
      <c r="G12" s="7">
        <f>SUM(G9:G11)</f>
        <v>108</v>
      </c>
      <c r="H12" s="7">
        <f>SUM(H9:H11)</f>
        <v>108</v>
      </c>
    </row>
    <row r="13" spans="1:8">
      <c r="A13" t="str">
        <f>'Wyniki pomiarów'!$A42</f>
        <v>GEN. SIKORSKIEGO WSCH.</v>
      </c>
      <c r="B13" s="29" t="str">
        <f>'Wyniki pomiarów'!$B42</f>
        <v>LEWO</v>
      </c>
      <c r="C13" s="7">
        <f>'Wyniki pomiarów'!G42</f>
        <v>36</v>
      </c>
      <c r="D13" s="7">
        <f>'Wyniki pomiarów'!L42</f>
        <v>30</v>
      </c>
      <c r="E13" s="7">
        <f>'Wyniki pomiarów'!Q42</f>
        <v>36</v>
      </c>
      <c r="F13" s="7">
        <f>'Wyniki pomiarów'!V42</f>
        <v>36</v>
      </c>
      <c r="G13" s="7">
        <f>'Wyniki pomiarów'!AA42</f>
        <v>12</v>
      </c>
      <c r="H13" s="7">
        <f>'Wyniki pomiarów'!AF42</f>
        <v>54</v>
      </c>
    </row>
    <row r="14" spans="1:8">
      <c r="B14" s="29" t="str">
        <f>'Wyniki pomiarów'!$B48</f>
        <v>PROSTO</v>
      </c>
      <c r="C14" s="7">
        <f>'Wyniki pomiarów'!G48</f>
        <v>240</v>
      </c>
      <c r="D14" s="7">
        <f>'Wyniki pomiarów'!L48</f>
        <v>186</v>
      </c>
      <c r="E14" s="7">
        <f>'Wyniki pomiarów'!Q48</f>
        <v>252</v>
      </c>
      <c r="F14" s="7">
        <f>'Wyniki pomiarów'!V48</f>
        <v>210</v>
      </c>
      <c r="G14" s="7">
        <f>'Wyniki pomiarów'!AA48</f>
        <v>252</v>
      </c>
      <c r="H14" s="7">
        <f>'Wyniki pomiarów'!AF48</f>
        <v>168</v>
      </c>
    </row>
    <row r="15" spans="1:8">
      <c r="B15" s="29" t="str">
        <f>'Wyniki pomiarów'!$B54</f>
        <v>PRAWO</v>
      </c>
      <c r="C15" s="7">
        <f>'Wyniki pomiarów'!G54</f>
        <v>30</v>
      </c>
      <c r="D15" s="7">
        <f>'Wyniki pomiarów'!L54</f>
        <v>42</v>
      </c>
      <c r="E15" s="7">
        <f>'Wyniki pomiarów'!Q54</f>
        <v>18</v>
      </c>
      <c r="F15" s="7">
        <f>'Wyniki pomiarów'!V54</f>
        <v>48</v>
      </c>
      <c r="G15" s="7">
        <f>'Wyniki pomiarów'!AA54</f>
        <v>24</v>
      </c>
      <c r="H15" s="7">
        <f>'Wyniki pomiarów'!AF54</f>
        <v>54</v>
      </c>
    </row>
    <row r="16" spans="1:8">
      <c r="B16" s="29" t="s">
        <v>34</v>
      </c>
      <c r="C16" s="7">
        <f t="shared" ref="C16:H16" si="2">SUM(C13:C15)</f>
        <v>306</v>
      </c>
      <c r="D16" s="7">
        <f t="shared" si="2"/>
        <v>258</v>
      </c>
      <c r="E16" s="7">
        <f t="shared" si="2"/>
        <v>306</v>
      </c>
      <c r="F16" s="7">
        <f t="shared" si="2"/>
        <v>294</v>
      </c>
      <c r="G16" s="7">
        <f t="shared" si="2"/>
        <v>288</v>
      </c>
      <c r="H16" s="7">
        <f t="shared" si="2"/>
        <v>276</v>
      </c>
    </row>
    <row r="17" spans="1:9">
      <c r="A17" t="str">
        <f>'Wyniki pomiarów'!$A60</f>
        <v>GEN. SIKORSKIEGO ZACH.</v>
      </c>
      <c r="B17" s="29" t="str">
        <f>'Wyniki pomiarów'!$B60</f>
        <v>LEWO</v>
      </c>
      <c r="C17" s="7">
        <f>'Wyniki pomiarów'!G60</f>
        <v>102</v>
      </c>
      <c r="D17" s="7">
        <f>'Wyniki pomiarów'!L60</f>
        <v>66</v>
      </c>
      <c r="E17" s="7">
        <f>'Wyniki pomiarów'!Q60</f>
        <v>60</v>
      </c>
      <c r="F17" s="7">
        <f>'Wyniki pomiarów'!V60</f>
        <v>90</v>
      </c>
      <c r="G17" s="7">
        <f>'Wyniki pomiarów'!AA60</f>
        <v>90</v>
      </c>
      <c r="H17" s="7">
        <f>'Wyniki pomiarów'!AF60</f>
        <v>126</v>
      </c>
    </row>
    <row r="18" spans="1:9">
      <c r="B18" s="29" t="str">
        <f>'Wyniki pomiarów'!$B66</f>
        <v>PROSTO</v>
      </c>
      <c r="C18" s="7">
        <f>'Wyniki pomiarów'!G66</f>
        <v>234</v>
      </c>
      <c r="D18" s="7">
        <f>'Wyniki pomiarów'!L66</f>
        <v>288</v>
      </c>
      <c r="E18" s="7">
        <f>'Wyniki pomiarów'!Q66</f>
        <v>192</v>
      </c>
      <c r="F18" s="7">
        <f>'Wyniki pomiarów'!V66</f>
        <v>402</v>
      </c>
      <c r="G18" s="7">
        <f>'Wyniki pomiarów'!AA66</f>
        <v>294</v>
      </c>
      <c r="H18" s="7">
        <f>'Wyniki pomiarów'!AF66</f>
        <v>234</v>
      </c>
    </row>
    <row r="19" spans="1:9">
      <c r="B19" s="29" t="str">
        <f>'Wyniki pomiarów'!$B72</f>
        <v>PRAWO</v>
      </c>
      <c r="C19" s="7">
        <f>'Wyniki pomiarów'!G72</f>
        <v>96</v>
      </c>
      <c r="D19" s="7">
        <f>'Wyniki pomiarów'!L72</f>
        <v>150</v>
      </c>
      <c r="E19" s="7">
        <f>'Wyniki pomiarów'!Q72</f>
        <v>156</v>
      </c>
      <c r="F19" s="7">
        <f>'Wyniki pomiarów'!V72</f>
        <v>108</v>
      </c>
      <c r="G19" s="7">
        <f>'Wyniki pomiarów'!AA72</f>
        <v>138</v>
      </c>
      <c r="H19" s="7">
        <f>'Wyniki pomiarów'!AF72</f>
        <v>120</v>
      </c>
    </row>
    <row r="20" spans="1:9">
      <c r="B20" s="29" t="s">
        <v>34</v>
      </c>
      <c r="C20" s="7">
        <f t="shared" ref="C20:H20" si="3">SUM(C17:C19)</f>
        <v>432</v>
      </c>
      <c r="D20" s="7">
        <f t="shared" si="3"/>
        <v>504</v>
      </c>
      <c r="E20" s="7">
        <f t="shared" si="3"/>
        <v>408</v>
      </c>
      <c r="F20" s="7">
        <f t="shared" si="3"/>
        <v>600</v>
      </c>
      <c r="G20" s="7">
        <f t="shared" si="3"/>
        <v>522</v>
      </c>
      <c r="H20" s="7">
        <f t="shared" si="3"/>
        <v>480</v>
      </c>
    </row>
    <row r="21" spans="1:9">
      <c r="A21" t="s">
        <v>34</v>
      </c>
      <c r="B21" s="29" t="s">
        <v>34</v>
      </c>
      <c r="C21" s="7">
        <f>SUM(C5:C20)/2</f>
        <v>1014</v>
      </c>
      <c r="D21" s="7">
        <f t="shared" ref="D21" si="4">SUM(D5:D20)/2</f>
        <v>1146</v>
      </c>
      <c r="E21" s="7">
        <f t="shared" ref="E21" si="5">SUM(E5:E20)/2</f>
        <v>978</v>
      </c>
      <c r="F21" s="7">
        <f>SUM(F5:F20)/2</f>
        <v>1158</v>
      </c>
      <c r="G21" s="7">
        <f t="shared" ref="G21" si="6">SUM(G5:G20)/2</f>
        <v>1044</v>
      </c>
      <c r="H21" s="7">
        <f t="shared" ref="H21" si="7">SUM(H5:H20)/2</f>
        <v>984</v>
      </c>
    </row>
    <row r="24" spans="1:9">
      <c r="A24" t="s">
        <v>51</v>
      </c>
    </row>
    <row r="26" spans="1:9">
      <c r="A26" t="str">
        <f>A5</f>
        <v>MONIUSZKI PŁN.</v>
      </c>
      <c r="B26">
        <f>C8/6</f>
        <v>19</v>
      </c>
      <c r="C26">
        <f t="shared" ref="C26:H26" si="8">D8/6</f>
        <v>29</v>
      </c>
      <c r="D26">
        <f t="shared" si="8"/>
        <v>24</v>
      </c>
      <c r="E26">
        <f t="shared" si="8"/>
        <v>21</v>
      </c>
      <c r="F26">
        <f t="shared" si="8"/>
        <v>21</v>
      </c>
      <c r="G26">
        <f t="shared" si="8"/>
        <v>20</v>
      </c>
      <c r="H26">
        <f t="shared" si="8"/>
        <v>0</v>
      </c>
      <c r="I26" s="37"/>
    </row>
    <row r="27" spans="1:9">
      <c r="A27" t="str">
        <f>A9</f>
        <v>MONIUSZKI PŁD.</v>
      </c>
      <c r="B27">
        <f>C12/6</f>
        <v>27</v>
      </c>
      <c r="C27">
        <f t="shared" ref="C27:H27" si="9">D12/6</f>
        <v>35</v>
      </c>
      <c r="D27">
        <f t="shared" si="9"/>
        <v>20</v>
      </c>
      <c r="E27">
        <f t="shared" si="9"/>
        <v>23</v>
      </c>
      <c r="F27">
        <f t="shared" si="9"/>
        <v>18</v>
      </c>
      <c r="G27">
        <f t="shared" si="9"/>
        <v>18</v>
      </c>
      <c r="H27">
        <f t="shared" si="9"/>
        <v>0</v>
      </c>
    </row>
    <row r="28" spans="1:9">
      <c r="A28" t="str">
        <f>A13</f>
        <v>GEN. SIKORSKIEGO WSCH.</v>
      </c>
      <c r="B28">
        <f>C16/6</f>
        <v>51</v>
      </c>
      <c r="C28">
        <f t="shared" ref="C28:H28" si="10">D16/6</f>
        <v>43</v>
      </c>
      <c r="D28">
        <f t="shared" si="10"/>
        <v>51</v>
      </c>
      <c r="E28">
        <f t="shared" si="10"/>
        <v>49</v>
      </c>
      <c r="F28">
        <f t="shared" si="10"/>
        <v>48</v>
      </c>
      <c r="G28">
        <f t="shared" si="10"/>
        <v>46</v>
      </c>
      <c r="H28">
        <f t="shared" si="10"/>
        <v>0</v>
      </c>
    </row>
    <row r="29" spans="1:9">
      <c r="A29" t="str">
        <f>A17</f>
        <v>GEN. SIKORSKIEGO ZACH.</v>
      </c>
      <c r="B29">
        <f>C20/6</f>
        <v>72</v>
      </c>
      <c r="C29">
        <f t="shared" ref="C29:H29" si="11">D20/6</f>
        <v>84</v>
      </c>
      <c r="D29">
        <f t="shared" si="11"/>
        <v>68</v>
      </c>
      <c r="E29">
        <f t="shared" si="11"/>
        <v>100</v>
      </c>
      <c r="F29">
        <f t="shared" si="11"/>
        <v>87</v>
      </c>
      <c r="G29">
        <f t="shared" si="11"/>
        <v>80</v>
      </c>
      <c r="H29">
        <f t="shared" si="11"/>
        <v>0</v>
      </c>
    </row>
    <row r="30" spans="1:9">
      <c r="A30" t="str">
        <f>A21</f>
        <v>RAZEM</v>
      </c>
      <c r="B30">
        <f>C21/6</f>
        <v>169</v>
      </c>
      <c r="C30">
        <f t="shared" ref="C30:H30" si="12">D21/6</f>
        <v>191</v>
      </c>
      <c r="D30">
        <f t="shared" si="12"/>
        <v>163</v>
      </c>
      <c r="E30">
        <f t="shared" si="12"/>
        <v>193</v>
      </c>
      <c r="F30">
        <f t="shared" si="12"/>
        <v>174</v>
      </c>
      <c r="G30">
        <f t="shared" si="12"/>
        <v>164</v>
      </c>
      <c r="H30">
        <f t="shared" si="12"/>
        <v>0</v>
      </c>
    </row>
    <row r="32" spans="1:9">
      <c r="A32" t="s">
        <v>48</v>
      </c>
      <c r="I32" t="s">
        <v>46</v>
      </c>
    </row>
    <row r="34" spans="1:9">
      <c r="A34" t="str">
        <f>A26</f>
        <v>MONIUSZKI PŁN.</v>
      </c>
      <c r="B34">
        <f>B26+0.5*C26</f>
        <v>33.5</v>
      </c>
      <c r="C34">
        <f t="shared" ref="C34:F34" si="13">C26+MAX(B26,D26)*0.5</f>
        <v>41</v>
      </c>
      <c r="D34">
        <f t="shared" si="13"/>
        <v>38.5</v>
      </c>
      <c r="E34">
        <f t="shared" si="13"/>
        <v>33</v>
      </c>
      <c r="F34">
        <f t="shared" si="13"/>
        <v>31.5</v>
      </c>
      <c r="G34">
        <f>G26+MAX(F26,H26)*0.5</f>
        <v>30.5</v>
      </c>
      <c r="H34">
        <f>H26+0.5*G26</f>
        <v>10</v>
      </c>
      <c r="I34" s="37">
        <f>SUM(B26:H26)/(MAX(B34:H34)*4)</f>
        <v>0.81707317073170727</v>
      </c>
    </row>
    <row r="35" spans="1:9">
      <c r="A35" t="str">
        <f t="shared" ref="A35:A38" si="14">A27</f>
        <v>MONIUSZKI PŁD.</v>
      </c>
      <c r="B35">
        <f t="shared" ref="B35:B38" si="15">B27+0.5*C27</f>
        <v>44.5</v>
      </c>
      <c r="C35">
        <f t="shared" ref="C35:G35" si="16">C27+MAX(B27,D27)*0.5</f>
        <v>48.5</v>
      </c>
      <c r="D35">
        <f t="shared" si="16"/>
        <v>37.5</v>
      </c>
      <c r="E35">
        <f t="shared" si="16"/>
        <v>33</v>
      </c>
      <c r="F35">
        <f t="shared" si="16"/>
        <v>29.5</v>
      </c>
      <c r="G35">
        <f t="shared" si="16"/>
        <v>27</v>
      </c>
      <c r="H35">
        <f t="shared" ref="H35:H38" si="17">H27+0.5*G27</f>
        <v>9</v>
      </c>
      <c r="I35" s="37">
        <f t="shared" ref="I35:I38" si="18">SUM(B27:H27)/(MAX(B35:H35)*4)</f>
        <v>0.72680412371134018</v>
      </c>
    </row>
    <row r="36" spans="1:9">
      <c r="A36" t="str">
        <f t="shared" si="14"/>
        <v>GEN. SIKORSKIEGO WSCH.</v>
      </c>
      <c r="B36">
        <f t="shared" si="15"/>
        <v>72.5</v>
      </c>
      <c r="C36">
        <f t="shared" ref="C36:G36" si="19">C28+MAX(B28,D28)*0.5</f>
        <v>68.5</v>
      </c>
      <c r="D36">
        <f t="shared" si="19"/>
        <v>75.5</v>
      </c>
      <c r="E36">
        <f t="shared" si="19"/>
        <v>74.5</v>
      </c>
      <c r="F36">
        <f t="shared" si="19"/>
        <v>72.5</v>
      </c>
      <c r="G36">
        <f t="shared" si="19"/>
        <v>70</v>
      </c>
      <c r="H36">
        <f t="shared" si="17"/>
        <v>23</v>
      </c>
      <c r="I36" s="37">
        <f t="shared" si="18"/>
        <v>0.95364238410596025</v>
      </c>
    </row>
    <row r="37" spans="1:9">
      <c r="A37" t="str">
        <f t="shared" si="14"/>
        <v>GEN. SIKORSKIEGO ZACH.</v>
      </c>
      <c r="B37">
        <f t="shared" si="15"/>
        <v>114</v>
      </c>
      <c r="C37">
        <f t="shared" ref="C37:G37" si="20">C29+MAX(B29,D29)*0.5</f>
        <v>120</v>
      </c>
      <c r="D37">
        <f t="shared" si="20"/>
        <v>118</v>
      </c>
      <c r="E37">
        <f t="shared" si="20"/>
        <v>143.5</v>
      </c>
      <c r="F37">
        <f t="shared" si="20"/>
        <v>137</v>
      </c>
      <c r="G37">
        <f t="shared" si="20"/>
        <v>123.5</v>
      </c>
      <c r="H37">
        <f t="shared" si="17"/>
        <v>40</v>
      </c>
      <c r="I37" s="37">
        <f t="shared" si="18"/>
        <v>0.85540069686411146</v>
      </c>
    </row>
    <row r="38" spans="1:9">
      <c r="A38" t="str">
        <f t="shared" si="14"/>
        <v>RAZEM</v>
      </c>
      <c r="B38">
        <f t="shared" si="15"/>
        <v>264.5</v>
      </c>
      <c r="C38">
        <f t="shared" ref="C38:G38" si="21">C30+MAX(B30,D30)*0.5</f>
        <v>275.5</v>
      </c>
      <c r="D38">
        <f t="shared" si="21"/>
        <v>259.5</v>
      </c>
      <c r="E38">
        <f t="shared" si="21"/>
        <v>280</v>
      </c>
      <c r="F38">
        <f t="shared" si="21"/>
        <v>270.5</v>
      </c>
      <c r="G38">
        <f t="shared" si="21"/>
        <v>251</v>
      </c>
      <c r="H38">
        <f t="shared" si="17"/>
        <v>82</v>
      </c>
      <c r="I38" s="37">
        <f t="shared" si="18"/>
        <v>0.94107142857142856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Wyniki pomiarów</vt:lpstr>
      <vt:lpstr>Parametry</vt:lpstr>
      <vt:lpstr>Dane do wykresów</vt:lpstr>
      <vt:lpstr>Obliczenia k15</vt:lpstr>
      <vt:lpstr>eA</vt:lpstr>
      <vt:lpstr>eC</vt:lpstr>
      <vt:lpstr>eCP</vt:lpstr>
      <vt:lpstr>eD</vt:lpstr>
      <vt:lpstr>eJ</vt:lpstr>
      <vt:lpstr>eO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2016-07-28T12:28:10Z</dcterms:modified>
</cp:coreProperties>
</file>